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lab15\Documents\Dropbox\2015\化学工学１０大モデル\"/>
    </mc:Choice>
  </mc:AlternateContent>
  <bookViews>
    <workbookView xWindow="0" yWindow="0" windowWidth="23685" windowHeight="115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" i="1" l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A11" i="1"/>
  <c r="A10" i="1"/>
  <c r="AU5" i="1"/>
  <c r="AQ5" i="1"/>
  <c r="AM5" i="1"/>
  <c r="AI5" i="1"/>
  <c r="AE5" i="1"/>
  <c r="AA5" i="1"/>
  <c r="W5" i="1"/>
  <c r="S5" i="1"/>
  <c r="O5" i="1"/>
  <c r="K5" i="1"/>
  <c r="G5" i="1"/>
  <c r="C5" i="1"/>
  <c r="H3" i="1"/>
  <c r="M3" i="1" s="1"/>
  <c r="Y2" i="1"/>
  <c r="B2" i="1"/>
  <c r="AX5" i="1" s="1"/>
  <c r="Y1" i="1"/>
  <c r="R1" i="1"/>
  <c r="R2" i="1" s="1"/>
  <c r="D5" i="1" l="1"/>
  <c r="H5" i="1"/>
  <c r="L5" i="1"/>
  <c r="P5" i="1"/>
  <c r="T5" i="1"/>
  <c r="X5" i="1"/>
  <c r="AB5" i="1"/>
  <c r="AF5" i="1"/>
  <c r="AJ5" i="1"/>
  <c r="AN5" i="1"/>
  <c r="AR5" i="1"/>
  <c r="AV5" i="1"/>
  <c r="H1" i="1"/>
  <c r="H2" i="1"/>
  <c r="E5" i="1"/>
  <c r="I5" i="1"/>
  <c r="M5" i="1"/>
  <c r="Q5" i="1"/>
  <c r="U5" i="1"/>
  <c r="Y5" i="1"/>
  <c r="AC5" i="1"/>
  <c r="AG5" i="1"/>
  <c r="AK5" i="1"/>
  <c r="AO5" i="1"/>
  <c r="AS5" i="1"/>
  <c r="AW5" i="1"/>
  <c r="B5" i="1"/>
  <c r="F5" i="1"/>
  <c r="J5" i="1"/>
  <c r="N5" i="1"/>
  <c r="R5" i="1"/>
  <c r="V5" i="1"/>
  <c r="Z5" i="1"/>
  <c r="AD5" i="1"/>
  <c r="AH5" i="1"/>
  <c r="AL5" i="1"/>
  <c r="AP5" i="1"/>
  <c r="AT5" i="1"/>
  <c r="AV10" i="1" l="1"/>
  <c r="AR10" i="1"/>
  <c r="AN10" i="1"/>
  <c r="AJ10" i="1"/>
  <c r="AF10" i="1"/>
  <c r="AB10" i="1"/>
  <c r="X10" i="1"/>
  <c r="T10" i="1"/>
  <c r="P10" i="1"/>
  <c r="L10" i="1"/>
  <c r="H10" i="1"/>
  <c r="D10" i="1"/>
  <c r="AU10" i="1"/>
  <c r="AQ10" i="1"/>
  <c r="AM10" i="1"/>
  <c r="AI10" i="1"/>
  <c r="AE10" i="1"/>
  <c r="AA10" i="1"/>
  <c r="W10" i="1"/>
  <c r="S10" i="1"/>
  <c r="O10" i="1"/>
  <c r="K10" i="1"/>
  <c r="G10" i="1"/>
  <c r="C10" i="1"/>
  <c r="AX10" i="1"/>
  <c r="AT10" i="1"/>
  <c r="AP10" i="1"/>
  <c r="AL10" i="1"/>
  <c r="AH10" i="1"/>
  <c r="AD10" i="1"/>
  <c r="Z10" i="1"/>
  <c r="V10" i="1"/>
  <c r="R10" i="1"/>
  <c r="N10" i="1"/>
  <c r="J10" i="1"/>
  <c r="F10" i="1"/>
  <c r="B10" i="1"/>
  <c r="AW10" i="1"/>
  <c r="AS10" i="1"/>
  <c r="AO10" i="1"/>
  <c r="AK10" i="1"/>
  <c r="AG10" i="1"/>
  <c r="AC10" i="1"/>
  <c r="Y10" i="1"/>
  <c r="M10" i="1"/>
  <c r="I10" i="1"/>
  <c r="U10" i="1"/>
  <c r="Q10" i="1"/>
  <c r="E10" i="1"/>
</calcChain>
</file>

<file path=xl/comments1.xml><?xml version="1.0" encoding="utf-8"?>
<comments xmlns="http://schemas.openxmlformats.org/spreadsheetml/2006/main">
  <authors>
    <author>ito akira</author>
    <author>itolab15</author>
  </authors>
  <commentList>
    <comment ref="H1" authorId="0" shapeId="0">
      <text>
        <r>
          <rPr>
            <sz val="10"/>
            <color indexed="81"/>
            <rFont val="ＭＳ Ｐゴシック"/>
            <family val="3"/>
            <charset val="128"/>
          </rPr>
          <t>=E2*B1/B2</t>
        </r>
      </text>
    </comment>
    <comment ref="H2" authorId="0" shapeId="0">
      <text>
        <r>
          <rPr>
            <sz val="10"/>
            <color indexed="81"/>
            <rFont val="ＭＳ Ｐゴシック"/>
            <family val="3"/>
            <charset val="128"/>
          </rPr>
          <t xml:space="preserve">=E1*B1/B2/B2
</t>
        </r>
      </text>
    </comment>
    <comment ref="J10" authorId="0" shapeId="0">
      <text>
        <r>
          <rPr>
            <sz val="10"/>
            <color indexed="81"/>
            <rFont val="ＭＳ Ｐゴシック"/>
            <family val="3"/>
            <charset val="128"/>
          </rPr>
          <t>=J8+(-$H$1*(K8-I8)/2+$H$2*(K8-2*J8+I8))-$M$3(J8-J9/$M$2)*$B$1</t>
        </r>
      </text>
    </comment>
    <comment ref="J11" authorId="0" shapeId="0">
      <text>
        <r>
          <rPr>
            <sz val="10"/>
            <color indexed="81"/>
            <rFont val="ＭＳ Ｐゴシック"/>
            <family val="3"/>
            <charset val="128"/>
          </rPr>
          <t>=J9+$M$1*(J8-J9/$M$2)*$B$1</t>
        </r>
      </text>
    </comment>
    <comment ref="T11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10, 11行をひと組として下にコピーします
1000s計算するのに10,000行必要です
</t>
        </r>
      </text>
    </comment>
  </commentList>
</comments>
</file>

<file path=xl/sharedStrings.xml><?xml version="1.0" encoding="utf-8"?>
<sst xmlns="http://schemas.openxmlformats.org/spreadsheetml/2006/main" count="24" uniqueCount="24">
  <si>
    <t>Δt=</t>
    <phoneticPr fontId="4"/>
  </si>
  <si>
    <t>s</t>
    <phoneticPr fontId="4"/>
  </si>
  <si>
    <r>
      <t>D</t>
    </r>
    <r>
      <rPr>
        <vertAlign val="subscript"/>
        <sz val="10"/>
        <rFont val="ＭＳ Ｐゴシック"/>
        <family val="3"/>
        <charset val="128"/>
      </rPr>
      <t>z</t>
    </r>
    <r>
      <rPr>
        <sz val="10"/>
        <rFont val="ＭＳ Ｐゴシック"/>
        <family val="3"/>
        <charset val="128"/>
      </rPr>
      <t>=</t>
    </r>
    <phoneticPr fontId="4"/>
  </si>
  <si>
    <t>m2/s</t>
    <phoneticPr fontId="4"/>
  </si>
  <si>
    <t>a=</t>
    <phoneticPr fontId="4"/>
  </si>
  <si>
    <t>(kav)K=</t>
    <phoneticPr fontId="4"/>
  </si>
  <si>
    <t>1/s</t>
    <phoneticPr fontId="4"/>
  </si>
  <si>
    <t>平均滞留時間tR</t>
    <rPh sb="0" eb="2">
      <t>ヘイキン</t>
    </rPh>
    <rPh sb="2" eb="4">
      <t>タイリュウ</t>
    </rPh>
    <rPh sb="4" eb="6">
      <t>ジカン</t>
    </rPh>
    <phoneticPr fontId="4"/>
  </si>
  <si>
    <t>tEP=</t>
    <phoneticPr fontId="4"/>
  </si>
  <si>
    <t>Δz=</t>
    <phoneticPr fontId="4"/>
  </si>
  <si>
    <t>m</t>
    <phoneticPr fontId="4"/>
  </si>
  <si>
    <t>u=</t>
    <phoneticPr fontId="4"/>
  </si>
  <si>
    <t>m/s</t>
    <phoneticPr fontId="4"/>
  </si>
  <si>
    <t>b=</t>
    <phoneticPr fontId="4"/>
  </si>
  <si>
    <t>K=</t>
    <phoneticPr fontId="4"/>
  </si>
  <si>
    <t>L=</t>
    <phoneticPr fontId="4"/>
  </si>
  <si>
    <t>m</t>
    <phoneticPr fontId="4"/>
  </si>
  <si>
    <r>
      <t xml:space="preserve">e </t>
    </r>
    <r>
      <rPr>
        <sz val="10"/>
        <rFont val="ＭＳ Ｐゴシック"/>
        <family val="3"/>
        <charset val="128"/>
      </rPr>
      <t>b=</t>
    </r>
    <phoneticPr fontId="4"/>
  </si>
  <si>
    <t>d=</t>
    <phoneticPr fontId="4"/>
  </si>
  <si>
    <t>d(kav)K=</t>
    <phoneticPr fontId="4"/>
  </si>
  <si>
    <t>n=</t>
    <phoneticPr fontId="4"/>
  </si>
  <si>
    <t>z=</t>
    <phoneticPr fontId="4"/>
  </si>
  <si>
    <t>（周期境界条件）</t>
    <rPh sb="1" eb="3">
      <t>シュウキ</t>
    </rPh>
    <rPh sb="3" eb="5">
      <t>キョウカイ</t>
    </rPh>
    <rPh sb="5" eb="7">
      <t>ジョウケン</t>
    </rPh>
    <phoneticPr fontId="4"/>
  </si>
  <si>
    <t>t [s]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</si>
</sst>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Symbol"/>
      <family val="1"/>
      <charset val="2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NumberFormat="1" applyFont="1" applyAlignment="1">
      <alignment horizontal="right"/>
    </xf>
    <xf numFmtId="0" fontId="2" fillId="0" borderId="0" xfId="1" applyNumberFormat="1" applyFont="1"/>
    <xf numFmtId="11" fontId="2" fillId="0" borderId="0" xfId="1" applyNumberFormat="1" applyFont="1"/>
    <xf numFmtId="0" fontId="6" fillId="0" borderId="0" xfId="1" applyNumberFormat="1" applyFont="1"/>
    <xf numFmtId="0" fontId="7" fillId="0" borderId="0" xfId="1" applyNumberFormat="1" applyFont="1" applyAlignment="1">
      <alignment horizontal="right"/>
    </xf>
    <xf numFmtId="0" fontId="2" fillId="0" borderId="0" xfId="1" quotePrefix="1" applyNumberFormat="1" applyFont="1"/>
    <xf numFmtId="0" fontId="2" fillId="0" borderId="1" xfId="1" applyNumberFormat="1" applyFont="1" applyBorder="1"/>
    <xf numFmtId="0" fontId="2" fillId="0" borderId="2" xfId="1" applyNumberFormat="1" applyFont="1" applyBorder="1"/>
    <xf numFmtId="0" fontId="2" fillId="0" borderId="3" xfId="1" applyNumberFormat="1" applyFont="1" applyBorder="1"/>
    <xf numFmtId="0" fontId="2" fillId="0" borderId="4" xfId="1" applyNumberFormat="1" applyFont="1" applyBorder="1"/>
    <xf numFmtId="0" fontId="2" fillId="0" borderId="5" xfId="1" applyNumberFormat="1" applyFont="1" applyBorder="1"/>
    <xf numFmtId="0" fontId="2" fillId="0" borderId="6" xfId="1" applyNumberFormat="1" applyFont="1" applyBorder="1"/>
  </cellXfs>
  <cellStyles count="2">
    <cellStyle name="標準" xfId="0" builtinId="0"/>
    <cellStyle name="標準_pd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11"/>
  <sheetViews>
    <sheetView tabSelected="1" workbookViewId="0">
      <selection activeCell="D17" sqref="D17"/>
    </sheetView>
  </sheetViews>
  <sheetFormatPr defaultRowHeight="13.5"/>
  <cols>
    <col min="1" max="1" width="3.875" customWidth="1"/>
    <col min="2" max="2" width="5" customWidth="1"/>
    <col min="3" max="3" width="4.625" customWidth="1"/>
    <col min="4" max="4" width="4.75" customWidth="1"/>
    <col min="5" max="5" width="8.375" customWidth="1"/>
    <col min="6" max="7" width="4.75" customWidth="1"/>
    <col min="8" max="8" width="6.875" customWidth="1"/>
    <col min="9" max="9" width="5.25" customWidth="1"/>
    <col min="10" max="10" width="5" customWidth="1"/>
    <col min="11" max="11" width="4.75" customWidth="1"/>
    <col min="12" max="12" width="6.5" customWidth="1"/>
    <col min="13" max="13" width="5.25" customWidth="1"/>
    <col min="14" max="14" width="4.875" customWidth="1"/>
  </cols>
  <sheetData>
    <row r="1" spans="1:50" s="2" customFormat="1">
      <c r="A1" s="1" t="s">
        <v>0</v>
      </c>
      <c r="B1" s="2">
        <v>0.2</v>
      </c>
      <c r="C1" s="2" t="s">
        <v>1</v>
      </c>
      <c r="D1" s="1" t="s">
        <v>2</v>
      </c>
      <c r="E1" s="3">
        <v>3.0000000000000001E-5</v>
      </c>
      <c r="F1" s="2" t="s">
        <v>3</v>
      </c>
      <c r="G1" s="1" t="s">
        <v>4</v>
      </c>
      <c r="H1" s="2">
        <f>E2*B1/B2</f>
        <v>6.6864000000000003E-3</v>
      </c>
      <c r="L1" s="2" t="s">
        <v>5</v>
      </c>
      <c r="M1" s="2">
        <v>2.5</v>
      </c>
      <c r="N1" s="2" t="s">
        <v>6</v>
      </c>
      <c r="O1" s="4"/>
      <c r="P1" s="2" t="s">
        <v>7</v>
      </c>
      <c r="R1" s="2">
        <f>B3/E2</f>
        <v>598.2292414453218</v>
      </c>
      <c r="S1" s="2">
        <v>0</v>
      </c>
      <c r="X1" s="2" t="s">
        <v>8</v>
      </c>
      <c r="Y1" s="2">
        <f>R1*(1+H3*M2)</f>
        <v>1086.2583594665055</v>
      </c>
      <c r="Z1" s="2">
        <v>0</v>
      </c>
      <c r="AI1" s="2">
        <v>31.8</v>
      </c>
      <c r="AJ1" s="2">
        <v>16</v>
      </c>
    </row>
    <row r="2" spans="1:50" s="2" customFormat="1" ht="12">
      <c r="A2" s="1" t="s">
        <v>9</v>
      </c>
      <c r="B2" s="2">
        <f>B3/20</f>
        <v>0.05</v>
      </c>
      <c r="C2" s="2" t="s">
        <v>10</v>
      </c>
      <c r="D2" s="1" t="s">
        <v>11</v>
      </c>
      <c r="E2" s="2">
        <v>1.6716000000000001E-3</v>
      </c>
      <c r="F2" s="2" t="s">
        <v>12</v>
      </c>
      <c r="G2" s="1" t="s">
        <v>13</v>
      </c>
      <c r="H2" s="2">
        <f>E1*B1/B2/B2</f>
        <v>2.3999999999999998E-3</v>
      </c>
      <c r="L2" s="1" t="s">
        <v>14</v>
      </c>
      <c r="M2" s="2">
        <v>0.5</v>
      </c>
      <c r="N2" s="4"/>
      <c r="O2" s="4"/>
      <c r="R2" s="2">
        <f>R1</f>
        <v>598.2292414453218</v>
      </c>
      <c r="S2" s="2">
        <v>2</v>
      </c>
      <c r="Y2" s="2">
        <f>Y1</f>
        <v>1086.2583594665055</v>
      </c>
      <c r="Z2" s="2">
        <v>2</v>
      </c>
      <c r="AI2" s="2">
        <v>31.8</v>
      </c>
      <c r="AJ2" s="2">
        <v>0</v>
      </c>
    </row>
    <row r="3" spans="1:50" s="2" customFormat="1" ht="12.75">
      <c r="A3" s="1" t="s">
        <v>15</v>
      </c>
      <c r="B3" s="2">
        <v>1</v>
      </c>
      <c r="C3" s="2" t="s">
        <v>16</v>
      </c>
      <c r="D3" s="5" t="s">
        <v>17</v>
      </c>
      <c r="E3" s="2">
        <v>0.38</v>
      </c>
      <c r="G3" s="1" t="s">
        <v>18</v>
      </c>
      <c r="H3" s="2">
        <f>(1-E3)/E3</f>
        <v>1.631578947368421</v>
      </c>
      <c r="L3" s="1" t="s">
        <v>19</v>
      </c>
      <c r="M3" s="2">
        <f>M1*H3</f>
        <v>4.0789473684210522</v>
      </c>
      <c r="AQ3" s="6"/>
    </row>
    <row r="4" spans="1:50" s="2" customFormat="1" ht="12">
      <c r="A4" s="1" t="s">
        <v>20</v>
      </c>
      <c r="B4" s="2">
        <v>-8</v>
      </c>
      <c r="C4" s="2">
        <v>-7</v>
      </c>
      <c r="D4" s="2">
        <v>-6</v>
      </c>
      <c r="E4" s="2">
        <v>-5</v>
      </c>
      <c r="F4" s="2">
        <v>-4</v>
      </c>
      <c r="G4" s="2">
        <v>-3</v>
      </c>
      <c r="H4" s="2">
        <v>-2</v>
      </c>
      <c r="I4" s="2">
        <v>-1</v>
      </c>
      <c r="J4" s="2">
        <v>0</v>
      </c>
      <c r="K4" s="2">
        <v>1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2">
        <v>7</v>
      </c>
      <c r="R4" s="2">
        <v>8</v>
      </c>
      <c r="S4" s="2">
        <v>9</v>
      </c>
      <c r="T4" s="2">
        <v>10</v>
      </c>
      <c r="U4" s="2">
        <v>11</v>
      </c>
      <c r="V4" s="2">
        <v>12</v>
      </c>
      <c r="W4" s="2">
        <v>13</v>
      </c>
      <c r="X4" s="2">
        <v>14</v>
      </c>
      <c r="Y4" s="2">
        <v>15</v>
      </c>
      <c r="Z4" s="2">
        <v>16</v>
      </c>
      <c r="AA4" s="2">
        <v>17</v>
      </c>
      <c r="AB4" s="2">
        <v>18</v>
      </c>
      <c r="AC4" s="2">
        <v>19</v>
      </c>
      <c r="AD4" s="2">
        <v>20</v>
      </c>
      <c r="AE4" s="2">
        <v>21</v>
      </c>
      <c r="AF4" s="2">
        <v>22</v>
      </c>
      <c r="AG4" s="2">
        <v>23</v>
      </c>
      <c r="AH4" s="2">
        <v>24</v>
      </c>
      <c r="AI4" s="2">
        <v>25</v>
      </c>
      <c r="AJ4" s="2">
        <v>26</v>
      </c>
      <c r="AK4" s="2">
        <v>27</v>
      </c>
      <c r="AL4" s="2">
        <v>28</v>
      </c>
      <c r="AM4" s="2">
        <v>29</v>
      </c>
      <c r="AN4" s="2">
        <v>30</v>
      </c>
      <c r="AO4" s="2">
        <v>31</v>
      </c>
      <c r="AP4" s="2">
        <v>32</v>
      </c>
      <c r="AQ4" s="2">
        <v>33</v>
      </c>
      <c r="AR4" s="2">
        <v>34</v>
      </c>
      <c r="AS4" s="2">
        <v>35</v>
      </c>
      <c r="AT4" s="2">
        <v>36</v>
      </c>
      <c r="AU4" s="2">
        <v>37</v>
      </c>
      <c r="AV4" s="2">
        <v>38</v>
      </c>
      <c r="AW4" s="2">
        <v>39</v>
      </c>
      <c r="AX4" s="2">
        <v>40</v>
      </c>
    </row>
    <row r="5" spans="1:50" s="2" customFormat="1" ht="12">
      <c r="A5" s="1" t="s">
        <v>21</v>
      </c>
      <c r="B5" s="2">
        <f t="shared" ref="B5:I5" si="0">B4*$B$2</f>
        <v>-0.4</v>
      </c>
      <c r="C5" s="2">
        <f t="shared" si="0"/>
        <v>-0.35000000000000003</v>
      </c>
      <c r="D5" s="2">
        <f t="shared" si="0"/>
        <v>-0.30000000000000004</v>
      </c>
      <c r="E5" s="2">
        <f t="shared" si="0"/>
        <v>-0.25</v>
      </c>
      <c r="F5" s="2">
        <f t="shared" si="0"/>
        <v>-0.2</v>
      </c>
      <c r="G5" s="2">
        <f t="shared" si="0"/>
        <v>-0.15000000000000002</v>
      </c>
      <c r="H5" s="2">
        <f t="shared" si="0"/>
        <v>-0.1</v>
      </c>
      <c r="I5" s="2">
        <f t="shared" si="0"/>
        <v>-0.05</v>
      </c>
      <c r="J5" s="2">
        <f>J4*$B$2</f>
        <v>0</v>
      </c>
      <c r="K5" s="2">
        <f t="shared" ref="K5:AX5" si="1">K4*$B$2</f>
        <v>0.05</v>
      </c>
      <c r="L5" s="2">
        <f t="shared" si="1"/>
        <v>0.1</v>
      </c>
      <c r="M5" s="2">
        <f t="shared" si="1"/>
        <v>0.15000000000000002</v>
      </c>
      <c r="N5" s="2">
        <f t="shared" si="1"/>
        <v>0.2</v>
      </c>
      <c r="O5" s="2">
        <f t="shared" si="1"/>
        <v>0.25</v>
      </c>
      <c r="P5" s="2">
        <f t="shared" si="1"/>
        <v>0.30000000000000004</v>
      </c>
      <c r="Q5" s="2">
        <f t="shared" si="1"/>
        <v>0.35000000000000003</v>
      </c>
      <c r="R5" s="2">
        <f t="shared" si="1"/>
        <v>0.4</v>
      </c>
      <c r="S5" s="2">
        <f t="shared" si="1"/>
        <v>0.45</v>
      </c>
      <c r="T5" s="2">
        <f t="shared" si="1"/>
        <v>0.5</v>
      </c>
      <c r="U5" s="2">
        <f t="shared" si="1"/>
        <v>0.55000000000000004</v>
      </c>
      <c r="V5" s="2">
        <f t="shared" si="1"/>
        <v>0.60000000000000009</v>
      </c>
      <c r="W5" s="2">
        <f t="shared" si="1"/>
        <v>0.65</v>
      </c>
      <c r="X5" s="2">
        <f t="shared" si="1"/>
        <v>0.70000000000000007</v>
      </c>
      <c r="Y5" s="2">
        <f t="shared" si="1"/>
        <v>0.75</v>
      </c>
      <c r="Z5" s="2">
        <f t="shared" si="1"/>
        <v>0.8</v>
      </c>
      <c r="AA5" s="2">
        <f t="shared" si="1"/>
        <v>0.85000000000000009</v>
      </c>
      <c r="AB5" s="2">
        <f t="shared" si="1"/>
        <v>0.9</v>
      </c>
      <c r="AC5" s="2">
        <f t="shared" si="1"/>
        <v>0.95000000000000007</v>
      </c>
      <c r="AD5" s="2">
        <f t="shared" si="1"/>
        <v>1</v>
      </c>
      <c r="AE5" s="2">
        <f t="shared" si="1"/>
        <v>1.05</v>
      </c>
      <c r="AF5" s="2">
        <f t="shared" si="1"/>
        <v>1.1000000000000001</v>
      </c>
      <c r="AG5" s="2">
        <f t="shared" si="1"/>
        <v>1.1500000000000001</v>
      </c>
      <c r="AH5" s="2">
        <f t="shared" si="1"/>
        <v>1.2000000000000002</v>
      </c>
      <c r="AI5" s="2">
        <f t="shared" si="1"/>
        <v>1.25</v>
      </c>
      <c r="AJ5" s="2">
        <f t="shared" si="1"/>
        <v>1.3</v>
      </c>
      <c r="AK5" s="2">
        <f t="shared" si="1"/>
        <v>1.35</v>
      </c>
      <c r="AL5" s="2">
        <f t="shared" si="1"/>
        <v>1.4000000000000001</v>
      </c>
      <c r="AM5" s="2">
        <f t="shared" si="1"/>
        <v>1.4500000000000002</v>
      </c>
      <c r="AN5" s="2">
        <f t="shared" si="1"/>
        <v>1.5</v>
      </c>
      <c r="AO5" s="2">
        <f t="shared" si="1"/>
        <v>1.55</v>
      </c>
      <c r="AP5" s="2">
        <f t="shared" si="1"/>
        <v>1.6</v>
      </c>
      <c r="AQ5" s="2">
        <f t="shared" si="1"/>
        <v>1.6500000000000001</v>
      </c>
      <c r="AR5" s="2">
        <f t="shared" si="1"/>
        <v>1.7000000000000002</v>
      </c>
      <c r="AS5" s="2">
        <f t="shared" si="1"/>
        <v>1.75</v>
      </c>
      <c r="AT5" s="2">
        <f t="shared" si="1"/>
        <v>1.8</v>
      </c>
      <c r="AU5" s="2">
        <f t="shared" si="1"/>
        <v>1.85</v>
      </c>
      <c r="AV5" s="2">
        <f t="shared" si="1"/>
        <v>1.9000000000000001</v>
      </c>
      <c r="AW5" s="2">
        <f t="shared" si="1"/>
        <v>1.9500000000000002</v>
      </c>
      <c r="AX5" s="2">
        <f t="shared" si="1"/>
        <v>2</v>
      </c>
    </row>
    <row r="6" spans="1:50" s="2" customFormat="1" ht="12"/>
    <row r="7" spans="1:50" s="2" customFormat="1" ht="12">
      <c r="A7" s="2" t="s">
        <v>23</v>
      </c>
      <c r="B7" s="2" t="s">
        <v>22</v>
      </c>
    </row>
    <row r="8" spans="1:50" s="2" customFormat="1" ht="12">
      <c r="A8" s="2">
        <v>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6700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</row>
    <row r="9" spans="1:50" s="2" customFormat="1" ht="12">
      <c r="A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</row>
    <row r="10" spans="1:50" s="2" customFormat="1" ht="12">
      <c r="A10" s="7">
        <f>A8+$B$1</f>
        <v>0.2</v>
      </c>
      <c r="B10" s="8">
        <f>B8+(-$H$1*(C8-AX8)/2+$H$2*(C8-2*B8+AX8))</f>
        <v>0</v>
      </c>
      <c r="C10" s="8">
        <f t="shared" ref="C10:H10" si="2">C8+(-$H$1*(D8-B8)/2+$H$2*(D8-2*C8+B8))</f>
        <v>0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>I8+(-$H$1*(J8-H8)/2+$H$2*(J8-2*I8+H8))</f>
        <v>-6.3194400000000037</v>
      </c>
      <c r="J10" s="8">
        <f>J8+(-$H$1*(K8-I8)/2+$H$2*(K8-2*J8+I8))-$M$3*(J8-J9/$M$2)*$B$1</f>
        <v>1202.0505263157902</v>
      </c>
      <c r="K10" s="8">
        <f t="shared" ref="K10:AD10" si="3">K8+(-$H$1*(L8-J8)/2+$H$2*(L8-2*K8+J8))-$M$3*(K8-K9/$M$2)*$B$1</f>
        <v>38.479439999999997</v>
      </c>
      <c r="L10" s="8">
        <f t="shared" si="3"/>
        <v>0</v>
      </c>
      <c r="M10" s="8">
        <f t="shared" si="3"/>
        <v>0</v>
      </c>
      <c r="N10" s="8">
        <f t="shared" si="3"/>
        <v>0</v>
      </c>
      <c r="O10" s="8">
        <f t="shared" si="3"/>
        <v>0</v>
      </c>
      <c r="P10" s="8">
        <f t="shared" si="3"/>
        <v>0</v>
      </c>
      <c r="Q10" s="8">
        <f t="shared" si="3"/>
        <v>0</v>
      </c>
      <c r="R10" s="8">
        <f t="shared" si="3"/>
        <v>0</v>
      </c>
      <c r="S10" s="8">
        <f t="shared" si="3"/>
        <v>0</v>
      </c>
      <c r="T10" s="8">
        <f t="shared" si="3"/>
        <v>0</v>
      </c>
      <c r="U10" s="8">
        <f t="shared" si="3"/>
        <v>0</v>
      </c>
      <c r="V10" s="8">
        <f t="shared" si="3"/>
        <v>0</v>
      </c>
      <c r="W10" s="8">
        <f t="shared" si="3"/>
        <v>0</v>
      </c>
      <c r="X10" s="8">
        <f t="shared" si="3"/>
        <v>0</v>
      </c>
      <c r="Y10" s="8">
        <f t="shared" si="3"/>
        <v>0</v>
      </c>
      <c r="Z10" s="8">
        <f t="shared" si="3"/>
        <v>0</v>
      </c>
      <c r="AA10" s="8">
        <f t="shared" si="3"/>
        <v>0</v>
      </c>
      <c r="AB10" s="8">
        <f t="shared" si="3"/>
        <v>0</v>
      </c>
      <c r="AC10" s="8">
        <f t="shared" si="3"/>
        <v>0</v>
      </c>
      <c r="AD10" s="8">
        <f t="shared" si="3"/>
        <v>0</v>
      </c>
      <c r="AE10" s="8">
        <f>AE8+(-$H$1*(AF8-AD8)/2+$O$3*AE8+$H$2*(AF8-2*AE8+AD8))</f>
        <v>0</v>
      </c>
      <c r="AF10" s="8">
        <f t="shared" ref="AF10:AW10" si="4">AF8+(-$H$1*(AG8-AE8)/2+$O$3*AF8+$H$2*(AG8-2*AF8+AE8))</f>
        <v>0</v>
      </c>
      <c r="AG10" s="8">
        <f t="shared" si="4"/>
        <v>0</v>
      </c>
      <c r="AH10" s="8">
        <f t="shared" si="4"/>
        <v>0</v>
      </c>
      <c r="AI10" s="8">
        <f t="shared" si="4"/>
        <v>0</v>
      </c>
      <c r="AJ10" s="8">
        <f t="shared" si="4"/>
        <v>0</v>
      </c>
      <c r="AK10" s="8">
        <f t="shared" si="4"/>
        <v>0</v>
      </c>
      <c r="AL10" s="8">
        <f t="shared" si="4"/>
        <v>0</v>
      </c>
      <c r="AM10" s="8">
        <f t="shared" si="4"/>
        <v>0</v>
      </c>
      <c r="AN10" s="8">
        <f t="shared" si="4"/>
        <v>0</v>
      </c>
      <c r="AO10" s="8">
        <f t="shared" si="4"/>
        <v>0</v>
      </c>
      <c r="AP10" s="8">
        <f t="shared" si="4"/>
        <v>0</v>
      </c>
      <c r="AQ10" s="8">
        <f t="shared" si="4"/>
        <v>0</v>
      </c>
      <c r="AR10" s="8">
        <f t="shared" si="4"/>
        <v>0</v>
      </c>
      <c r="AS10" s="8">
        <f t="shared" si="4"/>
        <v>0</v>
      </c>
      <c r="AT10" s="8">
        <f t="shared" si="4"/>
        <v>0</v>
      </c>
      <c r="AU10" s="8">
        <f t="shared" si="4"/>
        <v>0</v>
      </c>
      <c r="AV10" s="8">
        <f t="shared" si="4"/>
        <v>0</v>
      </c>
      <c r="AW10" s="8">
        <f t="shared" si="4"/>
        <v>0</v>
      </c>
      <c r="AX10" s="9">
        <f>AX8+(-$H$1*(B8-AW8)/2+$O$3*AX8+$H$2*(B8-2*AX8+AW8))</f>
        <v>0</v>
      </c>
    </row>
    <row r="11" spans="1:50" s="2" customFormat="1" ht="12">
      <c r="A11" s="10">
        <f>A8+$B$1</f>
        <v>0.2</v>
      </c>
      <c r="B11" s="11"/>
      <c r="C11" s="11"/>
      <c r="D11" s="11"/>
      <c r="E11" s="11"/>
      <c r="F11" s="11"/>
      <c r="G11" s="11"/>
      <c r="H11" s="11"/>
      <c r="I11" s="11"/>
      <c r="J11" s="11">
        <f>J9+$M$1*(J8-J9/$M$2)*$B$1</f>
        <v>3350</v>
      </c>
      <c r="K11" s="11">
        <f t="shared" ref="K11:AD11" si="5">K9+$M$1*(K8-K9/$M$2)*$B$1</f>
        <v>0</v>
      </c>
      <c r="L11" s="11">
        <f t="shared" si="5"/>
        <v>0</v>
      </c>
      <c r="M11" s="11">
        <f t="shared" si="5"/>
        <v>0</v>
      </c>
      <c r="N11" s="11">
        <f t="shared" si="5"/>
        <v>0</v>
      </c>
      <c r="O11" s="11">
        <f t="shared" si="5"/>
        <v>0</v>
      </c>
      <c r="P11" s="11">
        <f t="shared" si="5"/>
        <v>0</v>
      </c>
      <c r="Q11" s="11">
        <f t="shared" si="5"/>
        <v>0</v>
      </c>
      <c r="R11" s="11">
        <f t="shared" si="5"/>
        <v>0</v>
      </c>
      <c r="S11" s="11">
        <f t="shared" si="5"/>
        <v>0</v>
      </c>
      <c r="T11" s="11">
        <f t="shared" si="5"/>
        <v>0</v>
      </c>
      <c r="U11" s="11">
        <f t="shared" si="5"/>
        <v>0</v>
      </c>
      <c r="V11" s="11">
        <f t="shared" si="5"/>
        <v>0</v>
      </c>
      <c r="W11" s="11">
        <f t="shared" si="5"/>
        <v>0</v>
      </c>
      <c r="X11" s="11">
        <f t="shared" si="5"/>
        <v>0</v>
      </c>
      <c r="Y11" s="11">
        <f t="shared" si="5"/>
        <v>0</v>
      </c>
      <c r="Z11" s="11">
        <f t="shared" si="5"/>
        <v>0</v>
      </c>
      <c r="AA11" s="11">
        <f t="shared" si="5"/>
        <v>0</v>
      </c>
      <c r="AB11" s="11">
        <f t="shared" si="5"/>
        <v>0</v>
      </c>
      <c r="AC11" s="11">
        <f t="shared" si="5"/>
        <v>0</v>
      </c>
      <c r="AD11" s="11">
        <f t="shared" si="5"/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2"/>
    </row>
  </sheetData>
  <phoneticPr fontId="3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東京工業大学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itolab15</dc:creator>
  <cp:lastModifiedBy>itolab15</cp:lastModifiedBy>
  <dcterms:created xsi:type="dcterms:W3CDTF">2015-01-17T08:27:53Z</dcterms:created>
  <dcterms:modified xsi:type="dcterms:W3CDTF">2015-01-26T14:33:30Z</dcterms:modified>
</cp:coreProperties>
</file>