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772" activeTab="0"/>
  </bookViews>
  <sheets>
    <sheet name="例題8" sheetId="1" r:id="rId1"/>
    <sheet name="ポピュレーションバランス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<sst xmlns="http://schemas.openxmlformats.org/spreadsheetml/2006/main" count="53" uniqueCount="49">
  <si>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粒子径L</t>
  </si>
  <si>
    <t>[mm]</t>
  </si>
  <si>
    <t>h</t>
  </si>
  <si>
    <t>m/h</t>
  </si>
  <si>
    <t>理論粒径分布</t>
  </si>
  <si>
    <t>密度関数</t>
  </si>
  <si>
    <t>質量基準</t>
  </si>
  <si>
    <t>個数基準</t>
  </si>
  <si>
    <t>mm</t>
  </si>
  <si>
    <t>粒子径L</t>
  </si>
  <si>
    <t>n/n0</t>
  </si>
  <si>
    <t>20%排出</t>
  </si>
  <si>
    <t>粒子径成長</t>
  </si>
  <si>
    <t>（装置条件）</t>
  </si>
  <si>
    <t>kg/h</t>
  </si>
  <si>
    <t>結晶密度ρp</t>
  </si>
  <si>
    <t>kg/m3</t>
  </si>
  <si>
    <t>母液の結晶濃度</t>
  </si>
  <si>
    <t>m3/m3-母液</t>
  </si>
  <si>
    <t>滞留時間τ</t>
  </si>
  <si>
    <t>製品粒子平均径 Lmode</t>
  </si>
  <si>
    <t>(a)</t>
  </si>
  <si>
    <t>粒子成長速度G</t>
  </si>
  <si>
    <t>(b)</t>
  </si>
  <si>
    <t>結晶生産量</t>
  </si>
  <si>
    <t>m3/h</t>
  </si>
  <si>
    <t>m3</t>
  </si>
  <si>
    <t>m3</t>
  </si>
  <si>
    <t>懸濁液量</t>
  </si>
  <si>
    <t>懸濁液中の結晶体積</t>
  </si>
  <si>
    <t>母液量VML</t>
  </si>
  <si>
    <t>結晶生産量C</t>
  </si>
  <si>
    <t>核発生速度B0</t>
  </si>
  <si>
    <t>#/(h-m3)</t>
  </si>
  <si>
    <t>形状係数 fv</t>
  </si>
  <si>
    <t>(c)</t>
  </si>
  <si>
    <t>(d)</t>
  </si>
  <si>
    <t>q3(z)</t>
  </si>
  <si>
    <t>表面積基準</t>
  </si>
  <si>
    <t>q2</t>
  </si>
  <si>
    <t>無次元径z</t>
  </si>
  <si>
    <t>q1</t>
  </si>
  <si>
    <t>粒子径基準</t>
  </si>
  <si>
    <t>q0</t>
  </si>
  <si>
    <t>例題8 DTB晶析装置</t>
  </si>
  <si>
    <t>式(9)</t>
  </si>
  <si>
    <t>式(11)</t>
  </si>
  <si>
    <t>#/h</t>
  </si>
  <si>
    <t>結晶生産数(=B0xVML)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</si>
</sst>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000000000000_ "/>
    <numFmt numFmtId="179" formatCode="0.0000000000000000E+00"/>
    <numFmt numFmtId="180" formatCode="0.000E+00"/>
    <numFmt numFmtId="181" formatCode="0.0_);[Red]\(0.0\)"/>
    <numFmt numFmtId="182" formatCode="0.0E+00"/>
    <numFmt numFmtId="183" formatCode="0.0_ "/>
    <numFmt numFmtId="184" formatCode="0.000_ "/>
  </numFmts>
  <fonts count="4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Arial"/>
      <family val="2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2"/>
      <color indexed="63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8375"/>
          <c:h val="0.913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'例題8'!$F$29:$F$42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'例題8'!$C$29:$C$42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'例題8'!$D$29:$D$42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'例題8'!$E$29:$E$42</c:f>
              <c:numCache/>
            </c:numRef>
          </c:yVal>
          <c:smooth val="1"/>
        </c:ser>
        <c:axId val="38915789"/>
        <c:axId val="14697782"/>
      </c:scatterChart>
      <c:valAx>
        <c:axId val="38915789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L [mm]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4697782"/>
        <c:crosses val="autoZero"/>
        <c:crossBetween val="midCat"/>
        <c:dispUnits/>
        <c:majorUnit val="0.5"/>
      </c:valAx>
      <c:valAx>
        <c:axId val="146977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粒子径分布密度関数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5789"/>
        <c:crosses val="autoZero"/>
        <c:crossBetween val="midCat"/>
        <c:dispUnits/>
        <c:minorUnit val="0.0500000000000000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-0.00175"/>
          <c:w val="0.90775"/>
          <c:h val="0.914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ポピュレーションバランス!$A$5:$A$18</c:f>
              <c:numCache/>
            </c:numRef>
          </c:xVal>
          <c:yVal>
            <c:numRef>
              <c:f>ポピュレーションバランス!$C$5:$C$18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ポピュレーションバランス!$A$5:$A$18</c:f>
              <c:numCache/>
            </c:numRef>
          </c:xVal>
          <c:yVal>
            <c:numRef>
              <c:f>ポピュレーションバランス!$D$5:$D$18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ポピュレーションバランス!$E$5:$E$18</c:f>
              <c:numCache/>
            </c:numRef>
          </c:xVal>
          <c:yVal>
            <c:numRef>
              <c:f>ポピュレーションバランス!$C$5:$C$18</c:f>
              <c:numCache/>
            </c:numRef>
          </c:yVal>
          <c:smooth val="1"/>
        </c:ser>
        <c:axId val="65171175"/>
        <c:axId val="49669664"/>
      </c:scatterChart>
      <c:valAx>
        <c:axId val="6517117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9669664"/>
        <c:crosses val="autoZero"/>
        <c:crossBetween val="midCat"/>
        <c:dispUnits/>
        <c:minorUnit val="1"/>
      </c:valAx>
      <c:valAx>
        <c:axId val="496696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n/n0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1175"/>
        <c:crosses val="autoZero"/>
        <c:crossBetween val="midCat"/>
        <c:dispUnits/>
        <c:minorUnit val="0.0500000000000000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</cdr:x>
      <cdr:y>0.67</cdr:y>
    </cdr:from>
    <cdr:to>
      <cdr:x>0.8335</cdr:x>
      <cdr:y>0.772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71725" y="19716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質量基準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0.3215</cdr:x>
      <cdr:y>0.54225</cdr:y>
    </cdr:from>
    <cdr:to>
      <cdr:x>0.57825</cdr:x>
      <cdr:y>0.644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323975" y="1600200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表面積基準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0.23975</cdr:x>
      <cdr:y>0.45275</cdr:y>
    </cdr:from>
    <cdr:to>
      <cdr:x>0.49575</cdr:x>
      <cdr:y>0.55475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981075" y="1333500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粒子径基準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0.18775</cdr:x>
      <cdr:y>0.24875</cdr:y>
    </cdr:from>
    <cdr:to>
      <cdr:x>0.58825</cdr:x>
      <cdr:y>0.36325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771525" y="733425"/>
          <a:ext cx="1647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=n(L)/n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923925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0" y="3209925"/>
        <a:ext cx="4124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0.649</cdr:y>
    </cdr:from>
    <cdr:to>
      <cdr:x>0.375</cdr:x>
      <cdr:y>0.7465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95325" y="1952625"/>
          <a:ext cx="981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</a:p>
      </cdr:txBody>
    </cdr:sp>
  </cdr:relSizeAnchor>
  <cdr:relSizeAnchor xmlns:cdr="http://schemas.openxmlformats.org/drawingml/2006/chartDrawing">
    <cdr:from>
      <cdr:x>0.27375</cdr:x>
      <cdr:y>0.4135</cdr:y>
    </cdr:from>
    <cdr:to>
      <cdr:x>0.491</cdr:x>
      <cdr:y>0.51025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219200" y="1238250"/>
          <a:ext cx="971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ΔL=0.2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成長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9525</xdr:rowOff>
    </xdr:from>
    <xdr:to>
      <xdr:col>14</xdr:col>
      <xdr:colOff>19050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4924425" y="171450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21" sqref="H21"/>
    </sheetView>
  </sheetViews>
  <sheetFormatPr defaultColWidth="9.33203125" defaultRowHeight="10.5"/>
  <cols>
    <col min="1" max="1" width="27.5" style="1" customWidth="1"/>
    <col min="2" max="2" width="13.16015625" style="1" customWidth="1"/>
    <col min="3" max="3" width="15.33203125" style="1" customWidth="1"/>
    <col min="4" max="4" width="19.66015625" style="1" customWidth="1"/>
    <col min="5" max="6" width="17" style="1" bestFit="1" customWidth="1"/>
    <col min="7" max="7" width="26.33203125" style="1" customWidth="1"/>
    <col min="8" max="16384" width="9.33203125" style="1" customWidth="1"/>
  </cols>
  <sheetData>
    <row r="1" ht="12.75">
      <c r="A1" s="1" t="s">
        <v>44</v>
      </c>
    </row>
    <row r="2" ht="12.75">
      <c r="A2" s="1" t="s">
        <v>13</v>
      </c>
    </row>
    <row r="3" spans="1:3" ht="12.75">
      <c r="A3" s="1" t="s">
        <v>31</v>
      </c>
      <c r="B3" s="1">
        <v>907</v>
      </c>
      <c r="C3" s="1" t="s">
        <v>14</v>
      </c>
    </row>
    <row r="4" spans="1:3" ht="12.75">
      <c r="A4" s="1" t="s">
        <v>15</v>
      </c>
      <c r="B4" s="1">
        <v>1681</v>
      </c>
      <c r="C4" s="1" t="s">
        <v>16</v>
      </c>
    </row>
    <row r="5" spans="1:2" ht="12.75">
      <c r="A5" s="1" t="s">
        <v>34</v>
      </c>
      <c r="B5" s="1">
        <v>0.5</v>
      </c>
    </row>
    <row r="6" spans="1:3" ht="12.75">
      <c r="A6" s="1" t="s">
        <v>17</v>
      </c>
      <c r="B6" s="1">
        <v>0.15</v>
      </c>
      <c r="C6" s="1" t="s">
        <v>18</v>
      </c>
    </row>
    <row r="7" spans="1:3" ht="12.75">
      <c r="A7" s="1" t="s">
        <v>19</v>
      </c>
      <c r="B7" s="1">
        <v>2</v>
      </c>
      <c r="C7" s="1" t="s">
        <v>2</v>
      </c>
    </row>
    <row r="8" spans="1:3" ht="12.75">
      <c r="A8" s="1" t="s">
        <v>20</v>
      </c>
      <c r="B8" s="1">
        <v>0.417</v>
      </c>
      <c r="C8" s="1" t="s">
        <v>8</v>
      </c>
    </row>
    <row r="10" ht="12.75">
      <c r="A10" s="1" t="s">
        <v>21</v>
      </c>
    </row>
    <row r="11" spans="1:4" ht="12.75">
      <c r="A11" s="1" t="s">
        <v>22</v>
      </c>
      <c r="B11" s="1">
        <f>B8*0.001/3/B7</f>
        <v>6.95E-05</v>
      </c>
      <c r="C11" s="1" t="s">
        <v>3</v>
      </c>
      <c r="D11" s="1" t="s">
        <v>45</v>
      </c>
    </row>
    <row r="12" ht="12.75">
      <c r="A12" s="1" t="s">
        <v>23</v>
      </c>
    </row>
    <row r="13" spans="1:3" ht="12.75">
      <c r="A13" s="1" t="s">
        <v>24</v>
      </c>
      <c r="B13" s="1">
        <f>B3/B4</f>
        <v>0.5395597858417609</v>
      </c>
      <c r="C13" s="1" t="s">
        <v>25</v>
      </c>
    </row>
    <row r="14" spans="1:3" ht="12.75">
      <c r="A14" s="1" t="s">
        <v>29</v>
      </c>
      <c r="B14" s="1">
        <f>B13*B7</f>
        <v>1.0791195716835218</v>
      </c>
      <c r="C14" s="1" t="s">
        <v>26</v>
      </c>
    </row>
    <row r="15" spans="1:3" ht="12.75">
      <c r="A15" s="1" t="s">
        <v>28</v>
      </c>
      <c r="B15" s="1">
        <f>B14/B6</f>
        <v>7.194130477890146</v>
      </c>
      <c r="C15" s="1" t="s">
        <v>27</v>
      </c>
    </row>
    <row r="16" spans="1:3" ht="12.75">
      <c r="A16" s="1" t="s">
        <v>30</v>
      </c>
      <c r="B16" s="1">
        <f>B15-B14</f>
        <v>6.115010906206624</v>
      </c>
      <c r="C16" s="1" t="s">
        <v>26</v>
      </c>
    </row>
    <row r="17" spans="1:4" ht="12.75">
      <c r="A17" s="1" t="s">
        <v>32</v>
      </c>
      <c r="B17" s="1">
        <f>9*B3/(2*B5*B4*B16*(B8*0.001)^3)</f>
        <v>10951577534.222965</v>
      </c>
      <c r="C17" s="1" t="s">
        <v>33</v>
      </c>
      <c r="D17" s="1" t="s">
        <v>46</v>
      </c>
    </row>
    <row r="18" ht="12.75">
      <c r="A18" s="1" t="s">
        <v>35</v>
      </c>
    </row>
    <row r="19" spans="1:3" ht="12.75">
      <c r="A19" s="1" t="s">
        <v>48</v>
      </c>
      <c r="B19" s="6">
        <f>B17*B16</f>
        <v>66969016061.94088</v>
      </c>
      <c r="C19" s="1" t="s">
        <v>47</v>
      </c>
    </row>
    <row r="20" ht="12.75">
      <c r="A20" s="1" t="s">
        <v>36</v>
      </c>
    </row>
    <row r="25" ht="12.75">
      <c r="C25" s="1" t="s">
        <v>4</v>
      </c>
    </row>
    <row r="26" ht="12.75">
      <c r="C26" s="1" t="s">
        <v>5</v>
      </c>
    </row>
    <row r="27" spans="1:6" ht="12.75">
      <c r="A27" s="1" t="s">
        <v>0</v>
      </c>
      <c r="B27" s="1" t="s">
        <v>40</v>
      </c>
      <c r="C27" s="1" t="s">
        <v>6</v>
      </c>
      <c r="D27" s="1" t="s">
        <v>38</v>
      </c>
      <c r="E27" s="1" t="s">
        <v>42</v>
      </c>
      <c r="F27" s="1" t="s">
        <v>7</v>
      </c>
    </row>
    <row r="28" spans="1:6" ht="12.75">
      <c r="A28" s="1" t="s">
        <v>1</v>
      </c>
      <c r="C28" s="1" t="s">
        <v>37</v>
      </c>
      <c r="D28" s="1" t="s">
        <v>39</v>
      </c>
      <c r="E28" s="1" t="s">
        <v>41</v>
      </c>
      <c r="F28" s="1" t="s">
        <v>43</v>
      </c>
    </row>
    <row r="29" spans="1:6" ht="12.75">
      <c r="A29" s="1">
        <v>2.357</v>
      </c>
      <c r="B29" s="3">
        <f>A29*0.001/$B$11/$B$7</f>
        <v>16.956834532374103</v>
      </c>
      <c r="C29" s="4">
        <f aca="true" t="shared" si="0" ref="C29:C42">(B29^3/6)*EXP(-B29)</f>
        <v>3.512557388131199E-05</v>
      </c>
      <c r="D29" s="5">
        <f>(B29^2/2)*EXP(-B29)</f>
        <v>6.214409973910522E-06</v>
      </c>
      <c r="E29" s="5">
        <f>B29*EXP(-B29)</f>
        <v>7.329681683271638E-07</v>
      </c>
      <c r="F29" s="5">
        <f aca="true" t="shared" si="1" ref="F29:F42">EXP(-B29)</f>
        <v>4.3225530503808125E-08</v>
      </c>
    </row>
    <row r="30" spans="1:6" ht="12.75">
      <c r="A30" s="1">
        <v>1.667</v>
      </c>
      <c r="B30" s="3">
        <f aca="true" t="shared" si="2" ref="B30:B42">A30*0.001/$B$11/$B$7</f>
        <v>11.992805755395684</v>
      </c>
      <c r="C30" s="4">
        <f t="shared" si="0"/>
        <v>0.001779105843926313</v>
      </c>
      <c r="D30" s="5">
        <f aca="true" t="shared" si="3" ref="D30:D42">(B30^2/2)*EXP(-B30)</f>
        <v>0.0004450432734956643</v>
      </c>
      <c r="E30" s="5">
        <f aca="true" t="shared" si="4" ref="E30:E42">B30*EXP(-B30)</f>
        <v>7.421837434420796E-05</v>
      </c>
      <c r="F30" s="5">
        <f t="shared" si="1"/>
        <v>6.18857470536587E-06</v>
      </c>
    </row>
    <row r="31" spans="1:6" ht="12.75">
      <c r="A31" s="1">
        <v>1.179</v>
      </c>
      <c r="B31" s="3">
        <f t="shared" si="2"/>
        <v>8.48201438848921</v>
      </c>
      <c r="C31" s="4">
        <f t="shared" si="0"/>
        <v>0.0210694752722759</v>
      </c>
      <c r="D31" s="5">
        <f t="shared" si="3"/>
        <v>0.00745205359502888</v>
      </c>
      <c r="E31" s="5">
        <f t="shared" si="4"/>
        <v>0.00175714240832742</v>
      </c>
      <c r="F31" s="5">
        <f t="shared" si="1"/>
        <v>0.00020716097943809274</v>
      </c>
    </row>
    <row r="32" spans="1:6" ht="12.75">
      <c r="A32" s="1">
        <v>0.833</v>
      </c>
      <c r="B32" s="3">
        <f t="shared" si="2"/>
        <v>5.9928057553956835</v>
      </c>
      <c r="C32" s="4">
        <f t="shared" si="0"/>
        <v>0.08955645257504047</v>
      </c>
      <c r="D32" s="5">
        <f t="shared" si="3"/>
        <v>0.044831981661214736</v>
      </c>
      <c r="E32" s="5">
        <f t="shared" si="4"/>
        <v>0.014961933855723525</v>
      </c>
      <c r="F32" s="5">
        <f t="shared" si="1"/>
        <v>0.002496649226825414</v>
      </c>
    </row>
    <row r="33" spans="1:6" ht="12.75">
      <c r="A33" s="1">
        <v>0.589</v>
      </c>
      <c r="B33" s="3">
        <f t="shared" si="2"/>
        <v>4.237410071942446</v>
      </c>
      <c r="C33" s="4">
        <f t="shared" si="0"/>
        <v>0.18317509329623385</v>
      </c>
      <c r="D33" s="5">
        <f t="shared" si="3"/>
        <v>0.12968423413332686</v>
      </c>
      <c r="E33" s="5">
        <f t="shared" si="4"/>
        <v>0.061209197095186525</v>
      </c>
      <c r="F33" s="5">
        <f t="shared" si="1"/>
        <v>0.01444495483231057</v>
      </c>
    </row>
    <row r="34" spans="1:6" ht="12.75">
      <c r="A34" s="1">
        <v>0.417</v>
      </c>
      <c r="B34" s="3">
        <f t="shared" si="2"/>
        <v>3</v>
      </c>
      <c r="C34" s="4">
        <f t="shared" si="0"/>
        <v>0.22404180765538775</v>
      </c>
      <c r="D34" s="5">
        <f t="shared" si="3"/>
        <v>0.22404180765538775</v>
      </c>
      <c r="E34" s="5">
        <f t="shared" si="4"/>
        <v>0.14936120510359183</v>
      </c>
      <c r="F34" s="5">
        <f t="shared" si="1"/>
        <v>0.049787068367863944</v>
      </c>
    </row>
    <row r="35" spans="1:6" ht="12.75">
      <c r="A35" s="1">
        <v>0.295</v>
      </c>
      <c r="B35" s="3">
        <f t="shared" si="2"/>
        <v>2.1223021582733814</v>
      </c>
      <c r="C35" s="4">
        <f t="shared" si="0"/>
        <v>0.19079468860144536</v>
      </c>
      <c r="D35" s="5">
        <f t="shared" si="3"/>
        <v>0.26969961066712783</v>
      </c>
      <c r="E35" s="5">
        <f t="shared" si="4"/>
        <v>0.25415759920495434</v>
      </c>
      <c r="F35" s="5">
        <f t="shared" si="1"/>
        <v>0.11975561454063949</v>
      </c>
    </row>
    <row r="36" spans="1:6" ht="12.75">
      <c r="A36" s="1">
        <v>0.208</v>
      </c>
      <c r="B36" s="3">
        <f t="shared" si="2"/>
        <v>1.4964028776978417</v>
      </c>
      <c r="C36" s="4">
        <f t="shared" si="0"/>
        <v>0.12505896821285495</v>
      </c>
      <c r="D36" s="5">
        <f t="shared" si="3"/>
        <v>0.2507191814651948</v>
      </c>
      <c r="E36" s="5">
        <f t="shared" si="4"/>
        <v>0.3350958290736738</v>
      </c>
      <c r="F36" s="5">
        <f t="shared" si="1"/>
        <v>0.2239342319290416</v>
      </c>
    </row>
    <row r="37" spans="1:6" ht="12.75">
      <c r="A37" s="1">
        <v>0.147</v>
      </c>
      <c r="B37" s="3">
        <f t="shared" si="2"/>
        <v>1.0575539568345325</v>
      </c>
      <c r="C37" s="4">
        <f t="shared" si="0"/>
        <v>0.06846466781406792</v>
      </c>
      <c r="D37" s="5">
        <f t="shared" si="3"/>
        <v>0.19421609849296814</v>
      </c>
      <c r="E37" s="5">
        <f t="shared" si="4"/>
        <v>0.3672930298030282</v>
      </c>
      <c r="F37" s="5">
        <f t="shared" si="1"/>
        <v>0.3473042934872171</v>
      </c>
    </row>
    <row r="38" spans="1:6" ht="12.75">
      <c r="A38" s="1">
        <v>0.104</v>
      </c>
      <c r="B38" s="3">
        <f t="shared" si="2"/>
        <v>0.7482014388489209</v>
      </c>
      <c r="C38" s="4">
        <f t="shared" si="0"/>
        <v>0.033034262120488524</v>
      </c>
      <c r="D38" s="5">
        <f t="shared" si="3"/>
        <v>0.13245468561772802</v>
      </c>
      <c r="E38" s="5">
        <f t="shared" si="4"/>
        <v>0.35406156347815754</v>
      </c>
      <c r="F38" s="5">
        <f t="shared" si="1"/>
        <v>0.47321689734099903</v>
      </c>
    </row>
    <row r="39" spans="1:6" ht="12.75">
      <c r="A39" s="1">
        <v>0.074</v>
      </c>
      <c r="B39" s="3">
        <f t="shared" si="2"/>
        <v>0.5323741007194245</v>
      </c>
      <c r="C39" s="4">
        <f t="shared" si="0"/>
        <v>0.01476700336338332</v>
      </c>
      <c r="D39" s="5">
        <f t="shared" si="3"/>
        <v>0.08321405949366006</v>
      </c>
      <c r="E39" s="5">
        <f t="shared" si="4"/>
        <v>0.31261498025996615</v>
      </c>
      <c r="F39" s="5">
        <f t="shared" si="1"/>
        <v>0.587209219677504</v>
      </c>
    </row>
    <row r="40" spans="1:6" ht="12.75">
      <c r="A40" s="1">
        <v>0.0278</v>
      </c>
      <c r="B40" s="3">
        <f t="shared" si="2"/>
        <v>0.2</v>
      </c>
      <c r="C40" s="4">
        <f t="shared" si="0"/>
        <v>0.001091641004103976</v>
      </c>
      <c r="D40" s="5">
        <f t="shared" si="3"/>
        <v>0.016374615061559638</v>
      </c>
      <c r="E40" s="5">
        <f t="shared" si="4"/>
        <v>0.1637461506155964</v>
      </c>
      <c r="F40" s="5">
        <f t="shared" si="1"/>
        <v>0.8187307530779818</v>
      </c>
    </row>
    <row r="41" spans="1:6" ht="12.75">
      <c r="A41" s="1">
        <v>0.0139</v>
      </c>
      <c r="B41" s="3">
        <f t="shared" si="2"/>
        <v>0.1</v>
      </c>
      <c r="C41" s="4">
        <f t="shared" si="0"/>
        <v>0.00015080623633932663</v>
      </c>
      <c r="D41" s="5">
        <f t="shared" si="3"/>
        <v>0.004524187090179798</v>
      </c>
      <c r="E41" s="5">
        <f t="shared" si="4"/>
        <v>0.09048374180359596</v>
      </c>
      <c r="F41" s="5">
        <f t="shared" si="1"/>
        <v>0.9048374180359595</v>
      </c>
    </row>
    <row r="42" spans="1:6" ht="12.75">
      <c r="A42" s="1">
        <v>0.00139</v>
      </c>
      <c r="B42" s="3">
        <f t="shared" si="2"/>
        <v>0.01</v>
      </c>
      <c r="C42" s="4">
        <f t="shared" si="0"/>
        <v>1.6500830562486138E-07</v>
      </c>
      <c r="D42" s="5">
        <f t="shared" si="3"/>
        <v>4.950249168745841E-05</v>
      </c>
      <c r="E42" s="5">
        <f t="shared" si="4"/>
        <v>0.009900498337491681</v>
      </c>
      <c r="F42" s="5">
        <f t="shared" si="1"/>
        <v>0.9900498337491681</v>
      </c>
    </row>
    <row r="46" ht="12.75">
      <c r="B46" s="2"/>
    </row>
    <row r="47" ht="12.75">
      <c r="B47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8" sqref="G28"/>
    </sheetView>
  </sheetViews>
  <sheetFormatPr defaultColWidth="9.33203125" defaultRowHeight="10.5"/>
  <cols>
    <col min="1" max="1" width="12.33203125" style="1" customWidth="1"/>
    <col min="2" max="2" width="14" style="1" bestFit="1" customWidth="1"/>
    <col min="3" max="3" width="17" style="1" bestFit="1" customWidth="1"/>
    <col min="4" max="4" width="17" style="1" customWidth="1"/>
    <col min="5" max="5" width="19.83203125" style="1" customWidth="1"/>
    <col min="6" max="16384" width="9.33203125" style="1" customWidth="1"/>
  </cols>
  <sheetData>
    <row r="1" spans="3:5" ht="12.75">
      <c r="C1" s="1" t="s">
        <v>4</v>
      </c>
      <c r="D1" s="1" t="s">
        <v>11</v>
      </c>
      <c r="E1" s="1" t="s">
        <v>12</v>
      </c>
    </row>
    <row r="2" ht="12.75">
      <c r="C2" s="1" t="s">
        <v>5</v>
      </c>
    </row>
    <row r="3" spans="1:3" ht="12.75">
      <c r="A3" s="1" t="s">
        <v>9</v>
      </c>
      <c r="C3" s="1" t="s">
        <v>7</v>
      </c>
    </row>
    <row r="4" ht="12.75">
      <c r="C4" s="1" t="s">
        <v>10</v>
      </c>
    </row>
    <row r="5" spans="1:5" ht="12.75">
      <c r="A5" s="3">
        <v>16.95820094856564</v>
      </c>
      <c r="C5" s="5">
        <f aca="true" t="shared" si="0" ref="C5:C18">EXP(-A5)</f>
        <v>4.316650677371375E-08</v>
      </c>
      <c r="D5" s="1">
        <f>C5*0.8</f>
        <v>3.4533205418971E-08</v>
      </c>
      <c r="E5" s="3">
        <f>A5+0.2</f>
        <v>17.15820094856564</v>
      </c>
    </row>
    <row r="6" spans="1:5" ht="12.75">
      <c r="A6" s="3">
        <v>11.993772160058938</v>
      </c>
      <c r="C6" s="5">
        <f t="shared" si="0"/>
        <v>6.182596926853464E-06</v>
      </c>
      <c r="D6" s="1">
        <f aca="true" t="shared" si="1" ref="D6:D18">C6*0.8</f>
        <v>4.946077541482771E-06</v>
      </c>
      <c r="E6" s="3">
        <f aca="true" t="shared" si="2" ref="E6:E18">A6+0.2</f>
        <v>12.193772160058938</v>
      </c>
    </row>
    <row r="7" spans="1:5" ht="12.75">
      <c r="A7" s="3">
        <v>8.482697886448404</v>
      </c>
      <c r="C7" s="5">
        <f t="shared" si="0"/>
        <v>0.00020701943371004072</v>
      </c>
      <c r="D7" s="1">
        <f t="shared" si="1"/>
        <v>0.00016561554696803259</v>
      </c>
      <c r="E7" s="3">
        <f t="shared" si="2"/>
        <v>8.682697886448404</v>
      </c>
    </row>
    <row r="8" spans="1:5" ht="12.75">
      <c r="A8" s="3">
        <v>5.993288667863885</v>
      </c>
      <c r="C8" s="5">
        <f t="shared" si="0"/>
        <v>0.002495443854853057</v>
      </c>
      <c r="D8" s="1">
        <f t="shared" si="1"/>
        <v>0.0019963550838824457</v>
      </c>
      <c r="E8" s="3">
        <f t="shared" si="2"/>
        <v>6.193288667863885</v>
      </c>
    </row>
    <row r="9" spans="1:5" ht="12.75">
      <c r="A9" s="3">
        <v>4.237751531058617</v>
      </c>
      <c r="C9" s="5">
        <f t="shared" si="0"/>
        <v>0.014440023312804468</v>
      </c>
      <c r="D9" s="1">
        <f t="shared" si="1"/>
        <v>0.011552018650243575</v>
      </c>
      <c r="E9" s="3">
        <f t="shared" si="2"/>
        <v>4.437751531058617</v>
      </c>
    </row>
    <row r="10" spans="1:5" ht="12.75">
      <c r="A10" s="3">
        <v>3.000241746097527</v>
      </c>
      <c r="C10" s="5">
        <f t="shared" si="0"/>
        <v>0.049775033993068894</v>
      </c>
      <c r="D10" s="1">
        <f t="shared" si="1"/>
        <v>0.03982002719445512</v>
      </c>
      <c r="E10" s="3">
        <f t="shared" si="2"/>
        <v>3.200241746097527</v>
      </c>
    </row>
    <row r="11" spans="1:5" ht="12.75">
      <c r="A11" s="3">
        <v>2.1224731776948933</v>
      </c>
      <c r="C11" s="5">
        <f t="shared" si="0"/>
        <v>0.11973513575590283</v>
      </c>
      <c r="D11" s="1">
        <f t="shared" si="1"/>
        <v>0.09578810860472227</v>
      </c>
      <c r="E11" s="3">
        <f t="shared" si="2"/>
        <v>2.3224731776948935</v>
      </c>
    </row>
    <row r="12" spans="1:5" ht="12.75">
      <c r="A12" s="3">
        <v>1.4965234608831788</v>
      </c>
      <c r="C12" s="5">
        <f t="shared" si="0"/>
        <v>0.22390723085402015</v>
      </c>
      <c r="D12" s="1">
        <f t="shared" si="1"/>
        <v>0.17912578468321613</v>
      </c>
      <c r="E12" s="3">
        <f t="shared" si="2"/>
        <v>1.6965234608831787</v>
      </c>
    </row>
    <row r="13" spans="1:5" ht="12.75">
      <c r="A13" s="3">
        <v>1.057639176681862</v>
      </c>
      <c r="C13" s="5">
        <f t="shared" si="0"/>
        <v>0.3472746975294486</v>
      </c>
      <c r="D13" s="1">
        <f t="shared" si="1"/>
        <v>0.2778197580235589</v>
      </c>
      <c r="E13" s="3">
        <f t="shared" si="2"/>
        <v>1.257639176681862</v>
      </c>
    </row>
    <row r="14" spans="1:5" ht="12.75">
      <c r="A14" s="3">
        <v>0.7482617304415894</v>
      </c>
      <c r="C14" s="5">
        <f t="shared" si="0"/>
        <v>0.4731883672006531</v>
      </c>
      <c r="D14" s="1">
        <f t="shared" si="1"/>
        <v>0.3785506937605225</v>
      </c>
      <c r="E14" s="3">
        <f t="shared" si="2"/>
        <v>0.9482617304415895</v>
      </c>
    </row>
    <row r="15" spans="1:5" ht="12.75">
      <c r="A15" s="3">
        <v>0.5324170005065155</v>
      </c>
      <c r="C15" s="5">
        <f t="shared" si="0"/>
        <v>0.5871840290673417</v>
      </c>
      <c r="D15" s="1">
        <f t="shared" si="1"/>
        <v>0.46974722325387336</v>
      </c>
      <c r="E15" s="3">
        <f t="shared" si="2"/>
        <v>0.7324170005065156</v>
      </c>
    </row>
    <row r="16" spans="1:5" ht="12.75">
      <c r="A16" s="3">
        <v>0.20001611640650177</v>
      </c>
      <c r="C16" s="5">
        <f t="shared" si="0"/>
        <v>0.8187175581866771</v>
      </c>
      <c r="D16" s="1">
        <f t="shared" si="1"/>
        <v>0.6549740465493418</v>
      </c>
      <c r="E16" s="3">
        <f t="shared" si="2"/>
        <v>0.4000161164065018</v>
      </c>
    </row>
    <row r="17" spans="1:5" ht="12.75">
      <c r="A17" s="3">
        <v>0.10000805820325089</v>
      </c>
      <c r="C17" s="5">
        <f t="shared" si="0"/>
        <v>0.9048301267015136</v>
      </c>
      <c r="D17" s="1">
        <f t="shared" si="1"/>
        <v>0.7238641013612109</v>
      </c>
      <c r="E17" s="3">
        <f t="shared" si="2"/>
        <v>0.3000080582032509</v>
      </c>
    </row>
    <row r="18" spans="1:5" ht="12.75">
      <c r="A18" s="3">
        <v>0.010000805820325089</v>
      </c>
      <c r="C18" s="5">
        <f t="shared" si="0"/>
        <v>0.9900490359472106</v>
      </c>
      <c r="D18" s="1">
        <f t="shared" si="1"/>
        <v>0.7920392287577686</v>
      </c>
      <c r="E18" s="3">
        <f t="shared" si="2"/>
        <v>0.2100008058203251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2004-10-27T14:18:00Z</dcterms:created>
  <dcterms:modified xsi:type="dcterms:W3CDTF">2014-11-11T01:22:56Z</dcterms:modified>
  <cp:category/>
  <cp:version/>
  <cp:contentType/>
  <cp:contentStatus/>
</cp:coreProperties>
</file>