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95" windowWidth="17565" windowHeight="12690" activeTab="0"/>
  </bookViews>
  <sheets>
    <sheet name="蒸留塔微分モデル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ito akira</author>
  </authors>
  <commentList>
    <comment ref="H6" authorId="0">
      <text>
        <r>
          <rPr>
            <sz val="10"/>
            <rFont val="ＭＳ Ｐゴシック"/>
            <family val="3"/>
          </rPr>
          <t xml:space="preserve">=(H1+F2)*B3/H1-(F2/H1)*F6
</t>
        </r>
      </text>
    </comment>
    <comment ref="H7" authorId="0">
      <text>
        <r>
          <rPr>
            <sz val="10"/>
            <rFont val="ＭＳ Ｐゴシック"/>
            <family val="3"/>
          </rPr>
          <t xml:space="preserve">=F8*H6/(1+(F8-1)*H6)
</t>
        </r>
      </text>
    </comment>
    <comment ref="J6" authorId="0">
      <text>
        <r>
          <rPr>
            <sz val="10"/>
            <rFont val="ＭＳ Ｐゴシック"/>
            <family val="3"/>
          </rPr>
          <t xml:space="preserve">=(J2/J1)*C3+(F3/J1)*F7
</t>
        </r>
      </text>
    </comment>
    <comment ref="J7" authorId="0">
      <text>
        <r>
          <rPr>
            <sz val="10"/>
            <rFont val="ＭＳ Ｐゴシック"/>
            <family val="3"/>
          </rPr>
          <t>=F8*J6/(1+(F8-1)*J6)</t>
        </r>
      </text>
    </comment>
    <comment ref="B5" authorId="0">
      <text>
        <r>
          <rPr>
            <sz val="10"/>
            <rFont val="ＭＳ Ｐゴシック"/>
            <family val="3"/>
          </rPr>
          <t>=(H5/H2)*(H7-B3)</t>
        </r>
      </text>
    </comment>
    <comment ref="C5" authorId="0">
      <text>
        <r>
          <rPr>
            <sz val="10"/>
            <rFont val="ＭＳ Ｐゴシック"/>
            <family val="3"/>
          </rPr>
          <t>=-(H5/J2)*(J7-C3)</t>
        </r>
      </text>
    </comment>
  </commentList>
</comments>
</file>

<file path=xl/sharedStrings.xml><?xml version="1.0" encoding="utf-8"?>
<sst xmlns="http://schemas.openxmlformats.org/spreadsheetml/2006/main" count="60" uniqueCount="58">
  <si>
    <t>b]</t>
  </si>
  <si>
    <t>微分方程式数</t>
  </si>
  <si>
    <t>微分方程式→</t>
  </si>
  <si>
    <t>計算結果</t>
  </si>
  <si>
    <t>z</t>
  </si>
  <si>
    <t>z=</t>
  </si>
  <si>
    <t>D=</t>
  </si>
  <si>
    <t>積分区間z=[a,</t>
  </si>
  <si>
    <t>積分刻み幅Δz</t>
  </si>
  <si>
    <t>連立常微分方程式解法シート　Runge-Kutta法版</t>
  </si>
  <si>
    <t>VBAプログラムは吉川浩氏（日大）による</t>
  </si>
  <si>
    <t>充填塔断面積</t>
  </si>
  <si>
    <t>m2</t>
  </si>
  <si>
    <t>塩化メチレンS,E</t>
  </si>
  <si>
    <t>kg/h</t>
  </si>
  <si>
    <t>kg/m2-s</t>
  </si>
  <si>
    <t>原料</t>
  </si>
  <si>
    <t>E</t>
  </si>
  <si>
    <t>R</t>
  </si>
  <si>
    <t>最小抽剤量　Emin</t>
  </si>
  <si>
    <t>R</t>
  </si>
  <si>
    <t>x2</t>
  </si>
  <si>
    <t>x1</t>
  </si>
  <si>
    <t>m</t>
  </si>
  <si>
    <t>R(x2-x1)</t>
  </si>
  <si>
    <t>Emin</t>
  </si>
  <si>
    <t>E  設定</t>
  </si>
  <si>
    <t>y2</t>
  </si>
  <si>
    <t>xD=</t>
  </si>
  <si>
    <t>F=</t>
  </si>
  <si>
    <t>W=</t>
  </si>
  <si>
    <t>zF=</t>
  </si>
  <si>
    <t>q=</t>
  </si>
  <si>
    <t>xW=</t>
  </si>
  <si>
    <t>α=</t>
  </si>
  <si>
    <t>Kya=</t>
  </si>
  <si>
    <t>R=</t>
  </si>
  <si>
    <t>L=DR</t>
  </si>
  <si>
    <t>V=L+D</t>
  </si>
  <si>
    <t>L'=L+qF=</t>
  </si>
  <si>
    <t>V'=L+qF-W=</t>
  </si>
  <si>
    <t>yR=</t>
  </si>
  <si>
    <t>yR'=</t>
  </si>
  <si>
    <t>yR</t>
  </si>
  <si>
    <t>xR</t>
  </si>
  <si>
    <t>yR*</t>
  </si>
  <si>
    <t>yS</t>
  </si>
  <si>
    <t>yS=</t>
  </si>
  <si>
    <t>yS'</t>
  </si>
  <si>
    <t>xS</t>
  </si>
  <si>
    <t>yS*</t>
  </si>
  <si>
    <t>xR=</t>
  </si>
  <si>
    <t>yR*=</t>
  </si>
  <si>
    <t>xS=</t>
  </si>
  <si>
    <t>yS*=</t>
  </si>
  <si>
    <t>zS</t>
  </si>
  <si>
    <t>yq=</t>
  </si>
  <si>
    <t>xq=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</si>
</sst>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_);[Red]\(0.00\)"/>
    <numFmt numFmtId="180" formatCode="0_);[Red]\(0\)"/>
    <numFmt numFmtId="181" formatCode="0.0000_ "/>
    <numFmt numFmtId="182" formatCode="0.0_);[Red]\(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_);[Red]\(0.000\)"/>
    <numFmt numFmtId="188" formatCode="0.000000_);[Red]\(0.000000\)"/>
    <numFmt numFmtId="189" formatCode="0.00000_);[Red]\(0.00000\)"/>
    <numFmt numFmtId="190" formatCode="0.0000_);[Red]\(0.0000\)"/>
    <numFmt numFmtId="191" formatCode="0_ "/>
    <numFmt numFmtId="192" formatCode="0.000000_ "/>
    <numFmt numFmtId="193" formatCode="0.00000_ "/>
  </numFmts>
  <fonts count="51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8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4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vertAlign val="subscript"/>
      <sz val="12"/>
      <color indexed="8"/>
      <name val="Arial"/>
      <family val="2"/>
    </font>
    <font>
      <vertAlign val="subscript"/>
      <sz val="11"/>
      <color indexed="8"/>
      <name val="Arial"/>
      <family val="2"/>
    </font>
    <font>
      <sz val="9.5"/>
      <color indexed="8"/>
      <name val="Arial"/>
      <family val="2"/>
    </font>
    <font>
      <sz val="11.5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8"/>
      <color theme="3"/>
      <name val="Calibri Light"/>
      <family val="3"/>
    </font>
    <font>
      <b/>
      <sz val="9"/>
      <color theme="0"/>
      <name val="Arial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sz val="9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3F3F76"/>
      <name val="Arial"/>
      <family val="2"/>
    </font>
    <font>
      <sz val="9"/>
      <color rgb="FF006100"/>
      <name val="Arial"/>
      <family val="2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3" fillId="0" borderId="0" xfId="61" applyNumberFormat="1" applyFont="1">
      <alignment/>
      <protection/>
    </xf>
    <xf numFmtId="179" fontId="3" fillId="0" borderId="0" xfId="61" applyNumberFormat="1" applyFont="1">
      <alignment/>
      <protection/>
    </xf>
    <xf numFmtId="179" fontId="3" fillId="0" borderId="0" xfId="61" applyNumberFormat="1" applyFont="1" applyAlignment="1">
      <alignment horizontal="right"/>
      <protection/>
    </xf>
    <xf numFmtId="0" fontId="3" fillId="0" borderId="10" xfId="61" applyFont="1" applyBorder="1">
      <alignment/>
      <protection/>
    </xf>
    <xf numFmtId="0" fontId="3" fillId="0" borderId="11" xfId="61" applyFont="1" applyBorder="1">
      <alignment/>
      <protection/>
    </xf>
    <xf numFmtId="0" fontId="3" fillId="0" borderId="12" xfId="61" applyFont="1" applyBorder="1">
      <alignment/>
      <protection/>
    </xf>
    <xf numFmtId="0" fontId="3" fillId="0" borderId="13" xfId="61" applyFont="1" applyBorder="1">
      <alignment/>
      <protection/>
    </xf>
    <xf numFmtId="180" fontId="3" fillId="0" borderId="0" xfId="61" applyNumberFormat="1" applyFont="1">
      <alignment/>
      <protection/>
    </xf>
    <xf numFmtId="0" fontId="3" fillId="0" borderId="0" xfId="61" applyFont="1" applyAlignment="1">
      <alignment horizontal="right"/>
      <protection/>
    </xf>
    <xf numFmtId="11" fontId="3" fillId="0" borderId="14" xfId="61" applyNumberFormat="1" applyFont="1" applyBorder="1">
      <alignment/>
      <protection/>
    </xf>
    <xf numFmtId="0" fontId="3" fillId="0" borderId="0" xfId="61" applyNumberFormat="1" applyFont="1">
      <alignment/>
      <protection/>
    </xf>
    <xf numFmtId="11" fontId="3" fillId="0" borderId="15" xfId="61" applyNumberFormat="1" applyFont="1" applyBorder="1">
      <alignment/>
      <protection/>
    </xf>
    <xf numFmtId="179" fontId="3" fillId="0" borderId="0" xfId="61" applyNumberFormat="1" applyFont="1" applyBorder="1">
      <alignment/>
      <protection/>
    </xf>
    <xf numFmtId="187" fontId="3" fillId="0" borderId="0" xfId="61" applyNumberFormat="1" applyFont="1">
      <alignment/>
      <protection/>
    </xf>
    <xf numFmtId="0" fontId="3" fillId="0" borderId="0" xfId="61" applyFont="1" applyBorder="1">
      <alignment/>
      <protection/>
    </xf>
    <xf numFmtId="182" fontId="3" fillId="0" borderId="0" xfId="61" applyNumberFormat="1" applyFont="1">
      <alignment/>
      <protection/>
    </xf>
    <xf numFmtId="190" fontId="3" fillId="0" borderId="0" xfId="61" applyNumberFormat="1" applyFont="1">
      <alignment/>
      <protection/>
    </xf>
    <xf numFmtId="188" fontId="3" fillId="0" borderId="0" xfId="61" applyNumberFormat="1" applyFont="1">
      <alignment/>
      <protection/>
    </xf>
    <xf numFmtId="192" fontId="3" fillId="0" borderId="0" xfId="61" applyNumberFormat="1" applyFont="1" applyBorder="1">
      <alignment/>
      <protection/>
    </xf>
    <xf numFmtId="192" fontId="3" fillId="0" borderId="0" xfId="61" applyNumberFormat="1" applyFont="1">
      <alignment/>
      <protection/>
    </xf>
    <xf numFmtId="0" fontId="4" fillId="0" borderId="0" xfId="43" applyFont="1" applyAlignment="1" applyProtection="1">
      <alignment/>
      <protection/>
    </xf>
    <xf numFmtId="190" fontId="3" fillId="0" borderId="0" xfId="61" applyNumberFormat="1" applyFont="1" applyBorder="1">
      <alignment/>
      <protection/>
    </xf>
    <xf numFmtId="178" fontId="3" fillId="0" borderId="0" xfId="61" applyNumberFormat="1" applyFont="1">
      <alignment/>
      <protection/>
    </xf>
    <xf numFmtId="181" fontId="3" fillId="0" borderId="0" xfId="61" applyNumberFormat="1" applyFont="1" applyBorder="1">
      <alignment/>
      <protection/>
    </xf>
    <xf numFmtId="181" fontId="3" fillId="0" borderId="0" xfId="61" applyNumberFormat="1" applyFont="1">
      <alignment/>
      <protection/>
    </xf>
    <xf numFmtId="0" fontId="1" fillId="0" borderId="0" xfId="0" applyFont="1" applyAlignment="1">
      <alignment vertical="center"/>
    </xf>
    <xf numFmtId="176" fontId="3" fillId="0" borderId="0" xfId="61" applyNumberFormat="1" applyFont="1">
      <alignment/>
      <protection/>
    </xf>
    <xf numFmtId="181" fontId="3" fillId="0" borderId="0" xfId="61" applyNumberFormat="1" applyFont="1" applyAlignment="1">
      <alignment horizontal="right"/>
      <protection/>
    </xf>
    <xf numFmtId="176" fontId="3" fillId="0" borderId="14" xfId="61" applyNumberFormat="1" applyFont="1" applyBorder="1">
      <alignment/>
      <protection/>
    </xf>
    <xf numFmtId="176" fontId="3" fillId="0" borderId="0" xfId="61" applyNumberFormat="1" applyFont="1" applyAlignment="1">
      <alignment horizontal="right"/>
      <protection/>
    </xf>
    <xf numFmtId="176" fontId="3" fillId="0" borderId="0" xfId="61" applyNumberFormat="1" applyFont="1" applyBorder="1">
      <alignment/>
      <protection/>
    </xf>
    <xf numFmtId="176" fontId="3" fillId="0" borderId="15" xfId="61" applyNumberFormat="1" applyFont="1" applyBorder="1">
      <alignment/>
      <protection/>
    </xf>
    <xf numFmtId="176" fontId="5" fillId="0" borderId="0" xfId="61" applyNumberFormat="1" applyFont="1">
      <alignment/>
      <protection/>
    </xf>
    <xf numFmtId="176" fontId="5" fillId="0" borderId="0" xfId="61" applyNumberFormat="1" applyFont="1" applyAlignment="1">
      <alignment horizontal="right"/>
      <protection/>
    </xf>
    <xf numFmtId="176" fontId="6" fillId="0" borderId="0" xfId="61" applyNumberFormat="1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emb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075"/>
          <c:y val="0"/>
          <c:w val="0.8565"/>
          <c:h val="0.970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'蒸留塔微分モデル'!$B$12:$B$21</c:f>
              <c:numCache/>
            </c:numRef>
          </c:xVal>
          <c:yVal>
            <c:numRef>
              <c:f>'蒸留塔微分モデル'!$A$12:$A$21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'蒸留塔微分モデル'!$D$12:$D$21</c:f>
              <c:numCache/>
            </c:numRef>
          </c:xVal>
          <c:yVal>
            <c:numRef>
              <c:f>'蒸留塔微分モデル'!$A$12:$A$21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'蒸留塔微分モデル'!$C$12:$C$18</c:f>
              <c:numCache/>
            </c:numRef>
          </c:xVal>
          <c:yVal>
            <c:numRef>
              <c:f>'蒸留塔微分モデル'!$I$12:$I$18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'蒸留塔微分モデル'!$F$12:$F$18</c:f>
              <c:numCache/>
            </c:numRef>
          </c:xVal>
          <c:yVal>
            <c:numRef>
              <c:f>'蒸留塔微分モデル'!$I$12:$I$18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'蒸留塔微分モデル'!$A$48:$A$49</c:f>
              <c:numCache/>
            </c:numRef>
          </c:xVal>
          <c:yVal>
            <c:numRef>
              <c:f>'蒸留塔微分モデル'!$B$48:$B$49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'蒸留塔微分モデル'!$C$48:$C$49</c:f>
              <c:numCache/>
            </c:numRef>
          </c:xVal>
          <c:yVal>
            <c:numRef>
              <c:f>'蒸留塔微分モデル'!$D$48:$D$49</c:f>
              <c:numCache/>
            </c:numRef>
          </c:yVal>
          <c:smooth val="0"/>
        </c:ser>
        <c:axId val="46655009"/>
        <c:axId val="17241898"/>
      </c:scatterChart>
      <c:valAx>
        <c:axId val="4665500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y, x</a:t>
                </a:r>
              </a:p>
            </c:rich>
          </c:tx>
          <c:layout>
            <c:manualLayout>
              <c:xMode val="factor"/>
              <c:yMode val="factor"/>
              <c:x val="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241898"/>
        <c:crossesAt val="-1.5"/>
        <c:crossBetween val="midCat"/>
        <c:dispUnits/>
        <c:majorUnit val="0.2"/>
        <c:minorUnit val="0.1"/>
      </c:valAx>
      <c:valAx>
        <c:axId val="17241898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z [m]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655009"/>
        <c:crosses val="autoZero"/>
        <c:crossBetween val="midCat"/>
        <c:dispUnits/>
        <c:majorUnit val="0.5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675"/>
          <c:y val="0"/>
          <c:w val="0.818"/>
          <c:h val="0.96975"/>
        </c:manualLayout>
      </c:layout>
      <c:scatterChart>
        <c:scatterStyle val="smoothMarker"/>
        <c:varyColors val="0"/>
        <c:ser>
          <c:idx val="4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'蒸留塔微分モデル'!$D$12:$D$21</c:f>
              <c:numCache/>
            </c:numRef>
          </c:xVal>
          <c:yVal>
            <c:numRef>
              <c:f>'蒸留塔微分モデル'!$B$12:$B$21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'蒸留塔微分モデル'!$D$12:$D$22</c:f>
              <c:numCache/>
            </c:numRef>
          </c:xVal>
          <c:yVal>
            <c:numRef>
              <c:f>'蒸留塔微分モデル'!$E$12:$E$22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'蒸留塔微分モデル'!$P$10:$P$11</c:f>
              <c:numCache/>
            </c:numRef>
          </c:xVal>
          <c:yVal>
            <c:numRef>
              <c:f>'蒸留塔微分モデル'!$Q$10:$Q$11</c:f>
              <c:numCache/>
            </c:numRef>
          </c:yVal>
          <c:smooth val="1"/>
        </c:ser>
        <c:ser>
          <c:idx val="1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'蒸留塔微分モデル'!$F$12:$F$18</c:f>
              <c:numCache/>
            </c:numRef>
          </c:xVal>
          <c:yVal>
            <c:numRef>
              <c:f>'蒸留塔微分モデル'!$C$12:$C$18</c:f>
              <c:numCache/>
            </c:numRef>
          </c:yVal>
          <c:smooth val="1"/>
        </c:ser>
        <c:ser>
          <c:idx val="2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'蒸留塔微分モデル'!$F$12:$F$20</c:f>
              <c:numCache/>
            </c:numRef>
          </c:xVal>
          <c:yVal>
            <c:numRef>
              <c:f>'蒸留塔微分モデル'!$G$12:$G$20</c:f>
              <c:numCache/>
            </c:numRef>
          </c:yVal>
          <c:smooth val="1"/>
        </c:ser>
        <c:ser>
          <c:idx val="3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'蒸留塔微分モデル'!$P$13:$P$15</c:f>
              <c:numCache/>
            </c:numRef>
          </c:xVal>
          <c:yVal>
            <c:numRef>
              <c:f>'蒸留塔微分モデル'!$Q$13:$Q$15</c:f>
              <c:numCache/>
            </c:numRef>
          </c:yVal>
          <c:smooth val="1"/>
        </c:ser>
        <c:axId val="20959355"/>
        <c:axId val="54416468"/>
      </c:scatterChart>
      <c:valAx>
        <c:axId val="20959355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416468"/>
        <c:crosses val="autoZero"/>
        <c:crossBetween val="midCat"/>
        <c:dispUnits/>
        <c:minorUnit val="0.1"/>
      </c:valAx>
      <c:valAx>
        <c:axId val="5441646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959355"/>
        <c:crosses val="autoZero"/>
        <c:crossBetween val="midCat"/>
        <c:dispUnits/>
        <c:majorUnit val="0.2"/>
        <c:minorUnit val="0.1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</cdr:x>
      <cdr:y>0.65025</cdr:y>
    </cdr:from>
    <cdr:to>
      <cdr:x>0.69425</cdr:x>
      <cdr:y>0.719</cdr:y>
    </cdr:to>
    <cdr:sp>
      <cdr:nvSpPr>
        <cdr:cNvPr id="1" name="Text Box 3082"/>
        <cdr:cNvSpPr txBox="1">
          <a:spLocks noChangeArrowheads="1"/>
        </cdr:cNvSpPr>
      </cdr:nvSpPr>
      <cdr:spPr>
        <a:xfrm>
          <a:off x="2190750" y="2209800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0.34375</cdr:x>
      <cdr:y>0.55575</cdr:y>
    </cdr:from>
    <cdr:to>
      <cdr:x>0.393</cdr:x>
      <cdr:y>0.62475</cdr:y>
    </cdr:to>
    <cdr:sp>
      <cdr:nvSpPr>
        <cdr:cNvPr id="2" name="Text Box 3085"/>
        <cdr:cNvSpPr txBox="1">
          <a:spLocks noChangeArrowheads="1"/>
        </cdr:cNvSpPr>
      </cdr:nvSpPr>
      <cdr:spPr>
        <a:xfrm>
          <a:off x="1162050" y="1885950"/>
          <a:ext cx="171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x</a:t>
          </a:r>
        </a:p>
      </cdr:txBody>
    </cdr:sp>
  </cdr:relSizeAnchor>
  <cdr:relSizeAnchor xmlns:cdr="http://schemas.openxmlformats.org/drawingml/2006/chartDrawing">
    <cdr:from>
      <cdr:x>0.57925</cdr:x>
      <cdr:y>0.59325</cdr:y>
    </cdr:from>
    <cdr:to>
      <cdr:x>0.62775</cdr:x>
      <cdr:y>0.65025</cdr:y>
    </cdr:to>
    <cdr:sp>
      <cdr:nvSpPr>
        <cdr:cNvPr id="3" name="Line 3089"/>
        <cdr:cNvSpPr>
          <a:spLocks/>
        </cdr:cNvSpPr>
      </cdr:nvSpPr>
      <cdr:spPr>
        <a:xfrm flipH="1" flipV="1">
          <a:off x="1962150" y="201930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0.32075</cdr:x>
      <cdr:y>0.80325</cdr:y>
    </cdr:from>
    <cdr:to>
      <cdr:x>0.44175</cdr:x>
      <cdr:y>0.86025</cdr:y>
    </cdr:to>
    <cdr:sp>
      <cdr:nvSpPr>
        <cdr:cNvPr id="4" name="Text Box 3090"/>
        <cdr:cNvSpPr txBox="1">
          <a:spLocks noChangeArrowheads="1"/>
        </cdr:cNvSpPr>
      </cdr:nvSpPr>
      <cdr:spPr>
        <a:xfrm>
          <a:off x="1085850" y="2733675"/>
          <a:ext cx="409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0.78225</cdr:x>
      <cdr:y>0.0655</cdr:y>
    </cdr:from>
    <cdr:to>
      <cdr:x>0.89175</cdr:x>
      <cdr:y>0.1285</cdr:y>
    </cdr:to>
    <cdr:sp>
      <cdr:nvSpPr>
        <cdr:cNvPr id="5" name="Text Box 3091"/>
        <cdr:cNvSpPr txBox="1">
          <a:spLocks noChangeArrowheads="1"/>
        </cdr:cNvSpPr>
      </cdr:nvSpPr>
      <cdr:spPr>
        <a:xfrm>
          <a:off x="2657475" y="21907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-0.001</cdr:x>
      <cdr:y>0.929</cdr:y>
    </cdr:from>
    <cdr:to>
      <cdr:x>0.08225</cdr:x>
      <cdr:y>0.99775</cdr:y>
    </cdr:to>
    <cdr:sp>
      <cdr:nvSpPr>
        <cdr:cNvPr id="6" name="Text Box 3092"/>
        <cdr:cNvSpPr txBox="1">
          <a:spLocks noChangeArrowheads="1"/>
        </cdr:cNvSpPr>
      </cdr:nvSpPr>
      <cdr:spPr>
        <a:xfrm>
          <a:off x="0" y="316230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0.393</cdr:x>
      <cdr:y>0.58725</cdr:y>
    </cdr:from>
    <cdr:to>
      <cdr:x>0.44175</cdr:x>
      <cdr:y>0.64425</cdr:y>
    </cdr:to>
    <cdr:sp>
      <cdr:nvSpPr>
        <cdr:cNvPr id="7" name="Line 3097"/>
        <cdr:cNvSpPr>
          <a:spLocks/>
        </cdr:cNvSpPr>
      </cdr:nvSpPr>
      <cdr:spPr>
        <a:xfrm flipH="1" flipV="1">
          <a:off x="1333500" y="2000250"/>
          <a:ext cx="161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0.30075</cdr:x>
      <cdr:y>0.0655</cdr:y>
    </cdr:from>
    <cdr:to>
      <cdr:x>0.416</cdr:x>
      <cdr:y>0.132</cdr:y>
    </cdr:to>
    <cdr:sp>
      <cdr:nvSpPr>
        <cdr:cNvPr id="8" name="Text Box 3098"/>
        <cdr:cNvSpPr txBox="1">
          <a:spLocks noChangeArrowheads="1"/>
        </cdr:cNvSpPr>
      </cdr:nvSpPr>
      <cdr:spPr>
        <a:xfrm>
          <a:off x="1019175" y="219075"/>
          <a:ext cx="390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R= 3</a:t>
          </a:r>
        </a:p>
      </cdr:txBody>
    </cdr:sp>
  </cdr:relSizeAnchor>
  <cdr:relSizeAnchor xmlns:cdr="http://schemas.openxmlformats.org/drawingml/2006/chartDrawing">
    <cdr:from>
      <cdr:x>0.26925</cdr:x>
      <cdr:y>0.46125</cdr:y>
    </cdr:from>
    <cdr:to>
      <cdr:x>0.5175</cdr:x>
      <cdr:y>0.51825</cdr:y>
    </cdr:to>
    <cdr:sp>
      <cdr:nvSpPr>
        <cdr:cNvPr id="9" name="Text Box 3099"/>
        <cdr:cNvSpPr txBox="1">
          <a:spLocks noChangeArrowheads="1"/>
        </cdr:cNvSpPr>
      </cdr:nvSpPr>
      <cdr:spPr>
        <a:xfrm>
          <a:off x="914400" y="157162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原料供給位置</a:t>
          </a:r>
        </a:p>
      </cdr:txBody>
    </cdr:sp>
  </cdr:relSizeAnchor>
  <cdr:relSizeAnchor xmlns:cdr="http://schemas.openxmlformats.org/drawingml/2006/chartDrawing">
    <cdr:from>
      <cdr:x>0.6105</cdr:x>
      <cdr:y>0.80325</cdr:y>
    </cdr:from>
    <cdr:to>
      <cdr:x>0.6765</cdr:x>
      <cdr:y>0.88925</cdr:y>
    </cdr:to>
    <cdr:sp>
      <cdr:nvSpPr>
        <cdr:cNvPr id="10" name="Text Box 3100"/>
        <cdr:cNvSpPr txBox="1">
          <a:spLocks noChangeArrowheads="1"/>
        </cdr:cNvSpPr>
      </cdr:nvSpPr>
      <cdr:spPr>
        <a:xfrm>
          <a:off x="2066925" y="27336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0.906</cdr:x>
      <cdr:y>0.097</cdr:y>
    </cdr:from>
    <cdr:to>
      <cdr:x>0.97525</cdr:x>
      <cdr:y>0.183</cdr:y>
    </cdr:to>
    <cdr:sp>
      <cdr:nvSpPr>
        <cdr:cNvPr id="11" name="Text Box 3101"/>
        <cdr:cNvSpPr txBox="1">
          <a:spLocks noChangeArrowheads="1"/>
        </cdr:cNvSpPr>
      </cdr:nvSpPr>
      <cdr:spPr>
        <a:xfrm>
          <a:off x="3076575" y="323850"/>
          <a:ext cx="238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0.26925</cdr:x>
      <cdr:y>0.80325</cdr:y>
    </cdr:from>
    <cdr:to>
      <cdr:x>0.34725</cdr:x>
      <cdr:y>0.88925</cdr:y>
    </cdr:to>
    <cdr:sp>
      <cdr:nvSpPr>
        <cdr:cNvPr id="12" name="Text Box 3102"/>
        <cdr:cNvSpPr txBox="1">
          <a:spLocks noChangeArrowheads="1"/>
        </cdr:cNvSpPr>
      </cdr:nvSpPr>
      <cdr:spPr>
        <a:xfrm>
          <a:off x="914400" y="2733675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0.5175</cdr:x>
      <cdr:y>0.43325</cdr:y>
    </cdr:from>
    <cdr:to>
      <cdr:x>0.5835</cdr:x>
      <cdr:y>0.519</cdr:y>
    </cdr:to>
    <cdr:sp>
      <cdr:nvSpPr>
        <cdr:cNvPr id="13" name="Text Box 3103"/>
        <cdr:cNvSpPr txBox="1">
          <a:spLocks noChangeArrowheads="1"/>
        </cdr:cNvSpPr>
      </cdr:nvSpPr>
      <cdr:spPr>
        <a:xfrm>
          <a:off x="1752600" y="147637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0.6435</cdr:x>
      <cdr:y>0.50725</cdr:y>
    </cdr:from>
    <cdr:to>
      <cdr:x>0.7215</cdr:x>
      <cdr:y>0.59325</cdr:y>
    </cdr:to>
    <cdr:sp>
      <cdr:nvSpPr>
        <cdr:cNvPr id="14" name="Text Box 3104"/>
        <cdr:cNvSpPr txBox="1">
          <a:spLocks noChangeArrowheads="1"/>
        </cdr:cNvSpPr>
      </cdr:nvSpPr>
      <cdr:spPr>
        <a:xfrm>
          <a:off x="2181225" y="1724025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</a:p>
      </cdr:txBody>
    </cdr:sp>
  </cdr:relSizeAnchor>
  <cdr:relSizeAnchor xmlns:cdr="http://schemas.openxmlformats.org/drawingml/2006/chartDrawing">
    <cdr:from>
      <cdr:x>0.675</cdr:x>
      <cdr:y>0.1915</cdr:y>
    </cdr:from>
    <cdr:to>
      <cdr:x>0.7415</cdr:x>
      <cdr:y>0.275</cdr:y>
    </cdr:to>
    <cdr:sp>
      <cdr:nvSpPr>
        <cdr:cNvPr id="15" name="Text Box 3105"/>
        <cdr:cNvSpPr txBox="1">
          <a:spLocks noChangeArrowheads="1"/>
        </cdr:cNvSpPr>
      </cdr:nvSpPr>
      <cdr:spPr>
        <a:xfrm>
          <a:off x="2286000" y="64770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cdr:txBody>
    </cdr:sp>
  </cdr:relSizeAnchor>
  <cdr:relSizeAnchor xmlns:cdr="http://schemas.openxmlformats.org/drawingml/2006/chartDrawing">
    <cdr:from>
      <cdr:x>0.7565</cdr:x>
      <cdr:y>0.65025</cdr:y>
    </cdr:from>
    <cdr:to>
      <cdr:x>0.8225</cdr:x>
      <cdr:y>0.7335</cdr:y>
    </cdr:to>
    <cdr:sp>
      <cdr:nvSpPr>
        <cdr:cNvPr id="16" name="Text Box 3106"/>
        <cdr:cNvSpPr txBox="1">
          <a:spLocks noChangeArrowheads="1"/>
        </cdr:cNvSpPr>
      </cdr:nvSpPr>
      <cdr:spPr>
        <a:xfrm>
          <a:off x="2571750" y="2209800"/>
          <a:ext cx="2286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1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  <cdr:relSizeAnchor xmlns:cdr="http://schemas.openxmlformats.org/drawingml/2006/chartDrawing">
    <cdr:from>
      <cdr:x>0.7415</cdr:x>
      <cdr:y>0.07925</cdr:y>
    </cdr:from>
    <cdr:to>
      <cdr:x>0.7415</cdr:x>
      <cdr:y>0.51825</cdr:y>
    </cdr:to>
    <cdr:sp>
      <cdr:nvSpPr>
        <cdr:cNvPr id="17" name="Line 3107"/>
        <cdr:cNvSpPr>
          <a:spLocks/>
        </cdr:cNvSpPr>
      </cdr:nvSpPr>
      <cdr:spPr>
        <a:xfrm>
          <a:off x="2514600" y="266700"/>
          <a:ext cx="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0.7415</cdr:x>
      <cdr:y>0.52175</cdr:y>
    </cdr:from>
    <cdr:to>
      <cdr:x>0.7415</cdr:x>
      <cdr:y>0.80325</cdr:y>
    </cdr:to>
    <cdr:sp>
      <cdr:nvSpPr>
        <cdr:cNvPr id="18" name="Line 3108"/>
        <cdr:cNvSpPr>
          <a:spLocks/>
        </cdr:cNvSpPr>
      </cdr:nvSpPr>
      <cdr:spPr>
        <a:xfrm flipH="1">
          <a:off x="2514600" y="17716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0.64675</cdr:x>
      <cdr:y>0.4025</cdr:y>
    </cdr:from>
    <cdr:to>
      <cdr:x>0.99325</cdr:x>
      <cdr:y>0.473</cdr:y>
    </cdr:to>
    <cdr:sp>
      <cdr:nvSpPr>
        <cdr:cNvPr id="1" name="Text Box 17"/>
        <cdr:cNvSpPr txBox="1">
          <a:spLocks noChangeArrowheads="1"/>
        </cdr:cNvSpPr>
      </cdr:nvSpPr>
      <cdr:spPr>
        <a:xfrm>
          <a:off x="2381250" y="11715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濃縮部操作線</a:t>
          </a:r>
        </a:p>
      </cdr:txBody>
    </cdr:sp>
  </cdr:relSizeAnchor>
  <cdr:relSizeAnchor xmlns:cdr="http://schemas.openxmlformats.org/drawingml/2006/chartDrawing">
    <cdr:from>
      <cdr:x>0.27125</cdr:x>
      <cdr:y>0.207</cdr:y>
    </cdr:from>
    <cdr:to>
      <cdr:x>0.55925</cdr:x>
      <cdr:y>0.27725</cdr:y>
    </cdr:to>
    <cdr:sp>
      <cdr:nvSpPr>
        <cdr:cNvPr id="2" name="Text Box 18"/>
        <cdr:cNvSpPr txBox="1">
          <a:spLocks noChangeArrowheads="1"/>
        </cdr:cNvSpPr>
      </cdr:nvSpPr>
      <cdr:spPr>
        <a:xfrm>
          <a:off x="1000125" y="600075"/>
          <a:ext cx="1066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平衡線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α=2.5</a:t>
          </a:r>
        </a:p>
      </cdr:txBody>
    </cdr:sp>
  </cdr:relSizeAnchor>
  <cdr:relSizeAnchor xmlns:cdr="http://schemas.openxmlformats.org/drawingml/2006/chartDrawing">
    <cdr:from>
      <cdr:x>0.44625</cdr:x>
      <cdr:y>0.27475</cdr:y>
    </cdr:from>
    <cdr:to>
      <cdr:x>0.51425</cdr:x>
      <cdr:y>0.35525</cdr:y>
    </cdr:to>
    <cdr:sp>
      <cdr:nvSpPr>
        <cdr:cNvPr id="3" name="Line 19"/>
        <cdr:cNvSpPr>
          <a:spLocks/>
        </cdr:cNvSpPr>
      </cdr:nvSpPr>
      <cdr:spPr>
        <a:xfrm>
          <a:off x="1647825" y="800100"/>
          <a:ext cx="2476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0.32125</cdr:y>
    </cdr:from>
    <cdr:to>
      <cdr:x>0.72375</cdr:x>
      <cdr:y>0.40325</cdr:y>
    </cdr:to>
    <cdr:sp>
      <cdr:nvSpPr>
        <cdr:cNvPr id="4" name="Line 20"/>
        <cdr:cNvSpPr>
          <a:spLocks/>
        </cdr:cNvSpPr>
      </cdr:nvSpPr>
      <cdr:spPr>
        <a:xfrm>
          <a:off x="2466975" y="933450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0.35525</cdr:x>
      <cdr:y>0.78275</cdr:y>
    </cdr:from>
    <cdr:to>
      <cdr:x>0.4455</cdr:x>
      <cdr:y>0.85</cdr:y>
    </cdr:to>
    <cdr:sp>
      <cdr:nvSpPr>
        <cdr:cNvPr id="5" name="Text Box 21"/>
        <cdr:cNvSpPr txBox="1">
          <a:spLocks noChangeArrowheads="1"/>
        </cdr:cNvSpPr>
      </cdr:nvSpPr>
      <cdr:spPr>
        <a:xfrm>
          <a:off x="1304925" y="2286000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塔底</a:t>
          </a:r>
        </a:p>
      </cdr:txBody>
    </cdr:sp>
  </cdr:relSizeAnchor>
  <cdr:relSizeAnchor xmlns:cdr="http://schemas.openxmlformats.org/drawingml/2006/chartDrawing">
    <cdr:from>
      <cdr:x>0.77025</cdr:x>
      <cdr:y>0.03875</cdr:y>
    </cdr:from>
    <cdr:to>
      <cdr:x>0.8605</cdr:x>
      <cdr:y>0.1065</cdr:y>
    </cdr:to>
    <cdr:sp>
      <cdr:nvSpPr>
        <cdr:cNvPr id="6" name="Text Box 22"/>
        <cdr:cNvSpPr txBox="1">
          <a:spLocks noChangeArrowheads="1"/>
        </cdr:cNvSpPr>
      </cdr:nvSpPr>
      <cdr:spPr>
        <a:xfrm>
          <a:off x="2838450" y="1047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塔頂</a:t>
          </a:r>
        </a:p>
      </cdr:txBody>
    </cdr:sp>
  </cdr:relSizeAnchor>
  <cdr:relSizeAnchor xmlns:cdr="http://schemas.openxmlformats.org/drawingml/2006/chartDrawing">
    <cdr:from>
      <cdr:x>0.0185</cdr:x>
      <cdr:y>0.92025</cdr:y>
    </cdr:from>
    <cdr:to>
      <cdr:x>0.09525</cdr:x>
      <cdr:y>1</cdr:y>
    </cdr:to>
    <cdr:sp>
      <cdr:nvSpPr>
        <cdr:cNvPr id="7" name="Text Box 23"/>
        <cdr:cNvSpPr txBox="1">
          <a:spLocks noChangeArrowheads="1"/>
        </cdr:cNvSpPr>
      </cdr:nvSpPr>
      <cdr:spPr>
        <a:xfrm>
          <a:off x="66675" y="2686050"/>
          <a:ext cx="285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(b)</a:t>
          </a:r>
        </a:p>
      </cdr:txBody>
    </cdr:sp>
  </cdr:relSizeAnchor>
  <cdr:relSizeAnchor xmlns:cdr="http://schemas.openxmlformats.org/drawingml/2006/chartDrawing">
    <cdr:from>
      <cdr:x>0.8925</cdr:x>
      <cdr:y>0.1065</cdr:y>
    </cdr:from>
    <cdr:to>
      <cdr:x>0.95575</cdr:x>
      <cdr:y>0.20775</cdr:y>
    </cdr:to>
    <cdr:sp>
      <cdr:nvSpPr>
        <cdr:cNvPr id="8" name="Text Box 24"/>
        <cdr:cNvSpPr txBox="1">
          <a:spLocks noChangeArrowheads="1"/>
        </cdr:cNvSpPr>
      </cdr:nvSpPr>
      <cdr:spPr>
        <a:xfrm>
          <a:off x="3295650" y="304800"/>
          <a:ext cx="238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cdr:txBody>
    </cdr:sp>
  </cdr:relSizeAnchor>
  <cdr:relSizeAnchor xmlns:cdr="http://schemas.openxmlformats.org/drawingml/2006/chartDrawing">
    <cdr:from>
      <cdr:x>0.29775</cdr:x>
      <cdr:y>0.78275</cdr:y>
    </cdr:from>
    <cdr:to>
      <cdr:x>0.36925</cdr:x>
      <cdr:y>0.8835</cdr:y>
    </cdr:to>
    <cdr:sp>
      <cdr:nvSpPr>
        <cdr:cNvPr id="9" name="Text Box 25"/>
        <cdr:cNvSpPr txBox="1">
          <a:spLocks noChangeArrowheads="1"/>
        </cdr:cNvSpPr>
      </cdr:nvSpPr>
      <cdr:spPr>
        <a:xfrm>
          <a:off x="1095375" y="2286000"/>
          <a:ext cx="266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</a:t>
          </a:r>
        </a:p>
      </cdr:txBody>
    </cdr:sp>
  </cdr:relSizeAnchor>
  <cdr:relSizeAnchor xmlns:cdr="http://schemas.openxmlformats.org/drawingml/2006/chartDrawing">
    <cdr:from>
      <cdr:x>0.42475</cdr:x>
      <cdr:y>0.6775</cdr:y>
    </cdr:from>
    <cdr:to>
      <cdr:x>0.771</cdr:x>
      <cdr:y>0.749</cdr:y>
    </cdr:to>
    <cdr:sp>
      <cdr:nvSpPr>
        <cdr:cNvPr id="10" name="Text Box 26"/>
        <cdr:cNvSpPr txBox="1">
          <a:spLocks noChangeArrowheads="1"/>
        </cdr:cNvSpPr>
      </cdr:nvSpPr>
      <cdr:spPr>
        <a:xfrm>
          <a:off x="1562100" y="1971675"/>
          <a:ext cx="1276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回収部操作線</a:t>
          </a:r>
        </a:p>
      </cdr:txBody>
    </cdr:sp>
  </cdr:relSizeAnchor>
  <cdr:relSizeAnchor xmlns:cdr="http://schemas.openxmlformats.org/drawingml/2006/chartDrawing">
    <cdr:from>
      <cdr:x>0.44625</cdr:x>
      <cdr:y>0.59725</cdr:y>
    </cdr:from>
    <cdr:to>
      <cdr:x>0.499</cdr:x>
      <cdr:y>0.6785</cdr:y>
    </cdr:to>
    <cdr:sp>
      <cdr:nvSpPr>
        <cdr:cNvPr id="11" name="Line 27"/>
        <cdr:cNvSpPr>
          <a:spLocks/>
        </cdr:cNvSpPr>
      </cdr:nvSpPr>
      <cdr:spPr>
        <a:xfrm>
          <a:off x="1647825" y="1743075"/>
          <a:ext cx="1905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0.6065</cdr:x>
      <cdr:y>0.749</cdr:y>
    </cdr:from>
    <cdr:to>
      <cdr:x>0.66775</cdr:x>
      <cdr:y>0.84925</cdr:y>
    </cdr:to>
    <cdr:sp>
      <cdr:nvSpPr>
        <cdr:cNvPr id="12" name="Text Box 28"/>
        <cdr:cNvSpPr txBox="1">
          <a:spLocks noChangeArrowheads="1"/>
        </cdr:cNvSpPr>
      </cdr:nvSpPr>
      <cdr:spPr>
        <a:xfrm>
          <a:off x="2238375" y="2181225"/>
          <a:ext cx="228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</a:p>
      </cdr:txBody>
    </cdr:sp>
  </cdr:relSizeAnchor>
  <cdr:relSizeAnchor xmlns:cdr="http://schemas.openxmlformats.org/drawingml/2006/chartDrawing">
    <cdr:from>
      <cdr:x>0.6225</cdr:x>
      <cdr:y>0.2575</cdr:y>
    </cdr:from>
    <cdr:to>
      <cdr:x>0.6225</cdr:x>
      <cdr:y>0.35525</cdr:y>
    </cdr:to>
    <cdr:sp>
      <cdr:nvSpPr>
        <cdr:cNvPr id="13" name="Line 29"/>
        <cdr:cNvSpPr>
          <a:spLocks/>
        </cdr:cNvSpPr>
      </cdr:nvSpPr>
      <cdr:spPr>
        <a:xfrm flipH="1">
          <a:off x="2295525" y="7524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0.35525</cdr:y>
    </cdr:from>
    <cdr:to>
      <cdr:x>0.64675</cdr:x>
      <cdr:y>0.4365</cdr:y>
    </cdr:to>
    <cdr:sp>
      <cdr:nvSpPr>
        <cdr:cNvPr id="14" name="Text Box 30"/>
        <cdr:cNvSpPr txBox="1">
          <a:spLocks noChangeArrowheads="1"/>
        </cdr:cNvSpPr>
      </cdr:nvSpPr>
      <cdr:spPr>
        <a:xfrm>
          <a:off x="2219325" y="1038225"/>
          <a:ext cx="161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0.60175</cdr:x>
      <cdr:y>0.177</cdr:y>
    </cdr:from>
    <cdr:to>
      <cdr:x>0.66275</cdr:x>
      <cdr:y>0.2575</cdr:y>
    </cdr:to>
    <cdr:sp>
      <cdr:nvSpPr>
        <cdr:cNvPr id="15" name="Text Box 31"/>
        <cdr:cNvSpPr txBox="1">
          <a:spLocks noChangeArrowheads="1"/>
        </cdr:cNvSpPr>
      </cdr:nvSpPr>
      <cdr:spPr>
        <a:xfrm>
          <a:off x="2219325" y="514350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y*</a:t>
          </a:r>
        </a:p>
      </cdr:txBody>
    </cdr:sp>
  </cdr:relSizeAnchor>
  <cdr:relSizeAnchor xmlns:cdr="http://schemas.openxmlformats.org/drawingml/2006/chartDrawing">
    <cdr:from>
      <cdr:x>0.27125</cdr:x>
      <cdr:y>0.35525</cdr:y>
    </cdr:from>
    <cdr:to>
      <cdr:x>0.42475</cdr:x>
      <cdr:y>0.45625</cdr:y>
    </cdr:to>
    <cdr:sp>
      <cdr:nvSpPr>
        <cdr:cNvPr id="16" name="Text Box 32"/>
        <cdr:cNvSpPr txBox="1">
          <a:spLocks noChangeArrowheads="1"/>
        </cdr:cNvSpPr>
      </cdr:nvSpPr>
      <cdr:spPr>
        <a:xfrm>
          <a:off x="1000125" y="1038225"/>
          <a:ext cx="5715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(x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y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q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0.406</cdr:x>
      <cdr:y>0.39175</cdr:y>
    </cdr:from>
    <cdr:to>
      <cdr:x>0.55925</cdr:x>
      <cdr:y>0.4025</cdr:y>
    </cdr:to>
    <cdr:sp>
      <cdr:nvSpPr>
        <cdr:cNvPr id="17" name="Line 33"/>
        <cdr:cNvSpPr>
          <a:spLocks/>
        </cdr:cNvSpPr>
      </cdr:nvSpPr>
      <cdr:spPr>
        <a:xfrm>
          <a:off x="1495425" y="1143000"/>
          <a:ext cx="5619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66675</xdr:rowOff>
    </xdr:from>
    <xdr:to>
      <xdr:col>5</xdr:col>
      <xdr:colOff>381000</xdr:colOff>
      <xdr:row>44</xdr:row>
      <xdr:rowOff>123825</xdr:rowOff>
    </xdr:to>
    <xdr:graphicFrame>
      <xdr:nvGraphicFramePr>
        <xdr:cNvPr id="1" name="グラフ 25"/>
        <xdr:cNvGraphicFramePr/>
      </xdr:nvGraphicFramePr>
      <xdr:xfrm>
        <a:off x="333375" y="3486150"/>
        <a:ext cx="3400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23</xdr:row>
      <xdr:rowOff>104775</xdr:rowOff>
    </xdr:from>
    <xdr:to>
      <xdr:col>11</xdr:col>
      <xdr:colOff>285750</xdr:colOff>
      <xdr:row>42</xdr:row>
      <xdr:rowOff>133350</xdr:rowOff>
    </xdr:to>
    <xdr:graphicFrame>
      <xdr:nvGraphicFramePr>
        <xdr:cNvPr id="2" name="グラフ 26"/>
        <xdr:cNvGraphicFramePr/>
      </xdr:nvGraphicFramePr>
      <xdr:xfrm>
        <a:off x="3990975" y="3676650"/>
        <a:ext cx="36957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nda.ecs.cst.nihon-u.ac.jp/~hiroshi/index-j.html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173"/>
  <sheetViews>
    <sheetView tabSelected="1" zoomScalePageLayoutView="0" workbookViewId="0" topLeftCell="A1">
      <selection activeCell="K2" sqref="K2"/>
    </sheetView>
  </sheetViews>
  <sheetFormatPr defaultColWidth="12" defaultRowHeight="10.5"/>
  <cols>
    <col min="1" max="1" width="15.16015625" style="3" customWidth="1"/>
    <col min="2" max="2" width="12.16015625" style="1" customWidth="1"/>
    <col min="3" max="3" width="12" style="1" customWidth="1"/>
    <col min="4" max="4" width="8" style="1" customWidth="1"/>
    <col min="5" max="5" width="11.33203125" style="1" customWidth="1"/>
    <col min="6" max="6" width="8.16015625" style="1" customWidth="1"/>
    <col min="7" max="10" width="12" style="1" customWidth="1"/>
    <col min="11" max="11" width="14.66015625" style="1" customWidth="1"/>
    <col min="12" max="16384" width="12" style="1" customWidth="1"/>
  </cols>
  <sheetData>
    <row r="1" spans="1:12" ht="12.75" thickBot="1">
      <c r="A1" s="3" t="s">
        <v>1</v>
      </c>
      <c r="B1" s="8">
        <v>2</v>
      </c>
      <c r="E1" s="10" t="s">
        <v>29</v>
      </c>
      <c r="F1" s="12">
        <v>1</v>
      </c>
      <c r="G1" s="10" t="s">
        <v>37</v>
      </c>
      <c r="H1" s="1">
        <f>F9*F2</f>
        <v>1.5</v>
      </c>
      <c r="I1" s="10" t="s">
        <v>39</v>
      </c>
      <c r="J1" s="28">
        <f>H1+F5*F1</f>
        <v>2</v>
      </c>
      <c r="L1" s="1" t="s">
        <v>9</v>
      </c>
    </row>
    <row r="2" spans="1:12" ht="12">
      <c r="A2" s="3" t="s">
        <v>5</v>
      </c>
      <c r="B2" s="1" t="s">
        <v>41</v>
      </c>
      <c r="C2" s="1" t="s">
        <v>47</v>
      </c>
      <c r="E2" s="10" t="s">
        <v>6</v>
      </c>
      <c r="F2" s="1">
        <v>0.5</v>
      </c>
      <c r="G2" s="10" t="s">
        <v>38</v>
      </c>
      <c r="H2" s="1">
        <f>H1+F2</f>
        <v>2</v>
      </c>
      <c r="I2" s="10" t="s">
        <v>40</v>
      </c>
      <c r="J2" s="28">
        <f>H1+F5*F1-F3</f>
        <v>1.5</v>
      </c>
      <c r="L2" s="22" t="s">
        <v>10</v>
      </c>
    </row>
    <row r="3" spans="1:8" ht="12">
      <c r="A3" s="3">
        <v>2</v>
      </c>
      <c r="B3" s="1">
        <v>0.9474289622292552</v>
      </c>
      <c r="C3" s="1">
        <v>-0.03685952031663004</v>
      </c>
      <c r="E3" s="10" t="s">
        <v>30</v>
      </c>
      <c r="F3" s="1">
        <v>0.5</v>
      </c>
      <c r="G3" s="10" t="s">
        <v>56</v>
      </c>
      <c r="H3" s="28">
        <f>(F4/F5+F6/F9)/((F9+1)/F9-(F5-1)/F5)</f>
        <v>0.5614285714285715</v>
      </c>
    </row>
    <row r="4" spans="2:8" ht="12.75" thickBot="1">
      <c r="B4" s="14" t="s">
        <v>42</v>
      </c>
      <c r="C4" s="14" t="s">
        <v>48</v>
      </c>
      <c r="D4" s="14"/>
      <c r="E4" s="10" t="s">
        <v>31</v>
      </c>
      <c r="F4" s="12">
        <v>0.5</v>
      </c>
      <c r="G4" s="10" t="s">
        <v>57</v>
      </c>
      <c r="H4" s="28">
        <f>(H1+F2)*H3/H1-(F2/H1)*F6</f>
        <v>0.43857142857142867</v>
      </c>
    </row>
    <row r="5" spans="1:8" ht="12.75" thickBot="1">
      <c r="A5" s="3" t="s">
        <v>2</v>
      </c>
      <c r="B5" s="11">
        <f>(H5/H2)*(H7-B3)</f>
        <v>0.08165003481326197</v>
      </c>
      <c r="C5" s="13">
        <f>-(H5/J2)*(J7-C3)</f>
        <v>-0.036279697607802676</v>
      </c>
      <c r="D5" s="16"/>
      <c r="E5" s="10" t="s">
        <v>32</v>
      </c>
      <c r="F5" s="28">
        <v>0.5</v>
      </c>
      <c r="G5" s="10" t="s">
        <v>35</v>
      </c>
      <c r="H5" s="1">
        <v>4.9</v>
      </c>
    </row>
    <row r="6" spans="5:10" ht="12.75" thickBot="1">
      <c r="E6" s="10" t="s">
        <v>28</v>
      </c>
      <c r="F6" s="1">
        <v>0.93</v>
      </c>
      <c r="G6" s="10" t="s">
        <v>51</v>
      </c>
      <c r="H6" s="28">
        <f>(H1+F2)*B3/H1-(F2/H1)*F6</f>
        <v>0.9532386163056736</v>
      </c>
      <c r="I6" s="10" t="s">
        <v>53</v>
      </c>
      <c r="J6" s="28">
        <f>(J2/J1)*C3+(F3/J1)*F7</f>
        <v>-0.010144640237472531</v>
      </c>
    </row>
    <row r="7" spans="1:17" ht="12">
      <c r="A7" s="3" t="s">
        <v>7</v>
      </c>
      <c r="B7" s="5">
        <v>0</v>
      </c>
      <c r="E7" s="10" t="s">
        <v>33</v>
      </c>
      <c r="F7" s="1">
        <v>0.07</v>
      </c>
      <c r="G7" s="10" t="s">
        <v>52</v>
      </c>
      <c r="H7" s="28">
        <f>F8*H6/(1+(F8-1)*H6)</f>
        <v>0.9807555070509948</v>
      </c>
      <c r="I7" s="10" t="s">
        <v>54</v>
      </c>
      <c r="J7" s="28">
        <f>F8*J6/(1+(F8-1)*J6)</f>
        <v>-0.025753490436690448</v>
      </c>
      <c r="P7" s="26"/>
      <c r="Q7" s="26"/>
    </row>
    <row r="8" spans="1:17" ht="12">
      <c r="A8" s="4" t="s">
        <v>0</v>
      </c>
      <c r="B8" s="6">
        <v>2</v>
      </c>
      <c r="E8" s="10" t="s">
        <v>34</v>
      </c>
      <c r="F8" s="1">
        <v>2.5</v>
      </c>
      <c r="P8" s="26"/>
      <c r="Q8" s="26"/>
    </row>
    <row r="9" spans="1:12" ht="12.75" thickBot="1">
      <c r="A9" s="3" t="s">
        <v>8</v>
      </c>
      <c r="B9" s="7">
        <v>0.2</v>
      </c>
      <c r="E9" s="10" t="s">
        <v>36</v>
      </c>
      <c r="F9" s="1">
        <v>3</v>
      </c>
      <c r="L9" s="24"/>
    </row>
    <row r="10" spans="1:17" ht="12">
      <c r="A10" s="3" t="s">
        <v>3</v>
      </c>
      <c r="P10" s="18">
        <f>B24</f>
        <v>0</v>
      </c>
      <c r="Q10" s="26">
        <f>C24</f>
        <v>0</v>
      </c>
    </row>
    <row r="11" spans="1:17" ht="12.75" thickBot="1">
      <c r="A11" s="3" t="s">
        <v>4</v>
      </c>
      <c r="B11" s="16" t="s">
        <v>43</v>
      </c>
      <c r="C11" s="16" t="s">
        <v>46</v>
      </c>
      <c r="D11" s="16" t="s">
        <v>44</v>
      </c>
      <c r="E11" s="16" t="s">
        <v>45</v>
      </c>
      <c r="F11" s="1" t="s">
        <v>49</v>
      </c>
      <c r="G11" s="1" t="s">
        <v>50</v>
      </c>
      <c r="I11" s="1" t="s">
        <v>55</v>
      </c>
      <c r="P11" s="26">
        <v>1</v>
      </c>
      <c r="Q11" s="26">
        <v>1</v>
      </c>
    </row>
    <row r="12" spans="1:12" ht="12.75" thickBot="1">
      <c r="A12" s="2">
        <v>0</v>
      </c>
      <c r="B12" s="30">
        <f>H3</f>
        <v>0.5614285714285715</v>
      </c>
      <c r="C12" s="33">
        <f>H3</f>
        <v>0.5614285714285715</v>
      </c>
      <c r="D12" s="31">
        <f aca="true" t="shared" si="0" ref="D12:D22">($H$1+$F$2)*B12/$H$1-($F$2/$H$1)*$F$6</f>
        <v>0.43857142857142867</v>
      </c>
      <c r="E12" s="32">
        <f aca="true" t="shared" si="1" ref="E12:E22">$F$8*D12/(1+($F$8-1)*D12)</f>
        <v>0.6613528651443346</v>
      </c>
      <c r="F12" s="28">
        <f>($J$2/$J$1)*C12+($F$3/$J$1)*$F$7</f>
        <v>0.43857142857142867</v>
      </c>
      <c r="G12" s="28">
        <f>$F$8*F12/(1+($F$8-1)*F12)</f>
        <v>0.6613528651443346</v>
      </c>
      <c r="I12" s="2">
        <f>-A12</f>
        <v>0</v>
      </c>
      <c r="J12" s="23"/>
      <c r="L12" s="24"/>
    </row>
    <row r="13" spans="1:17" ht="12">
      <c r="A13" s="2">
        <v>0.2</v>
      </c>
      <c r="B13" s="28">
        <v>0.6124351656965249</v>
      </c>
      <c r="C13" s="28">
        <v>0.4894175791360237</v>
      </c>
      <c r="D13" s="31">
        <f t="shared" si="0"/>
        <v>0.5065802209286998</v>
      </c>
      <c r="E13" s="32">
        <f t="shared" si="1"/>
        <v>0.7196271962373916</v>
      </c>
      <c r="F13" s="28">
        <f aca="true" t="shared" si="2" ref="F13:F22">($J$2/$J$1)*C13+($F$3/$J$1)*$F$7</f>
        <v>0.3845631843520178</v>
      </c>
      <c r="G13" s="28">
        <f aca="true" t="shared" si="3" ref="G13:G22">$F$8*F13/(1+($F$8-1)*F13)</f>
        <v>0.6097036152137429</v>
      </c>
      <c r="I13" s="2">
        <f aca="true" t="shared" si="4" ref="I13:I22">-A13</f>
        <v>-0.2</v>
      </c>
      <c r="J13" s="18"/>
      <c r="P13" s="1">
        <v>0.439</v>
      </c>
      <c r="Q13" s="1">
        <v>0.561</v>
      </c>
    </row>
    <row r="14" spans="1:17" ht="12">
      <c r="A14" s="2">
        <v>0.4</v>
      </c>
      <c r="B14" s="28">
        <v>0.6654120655160377</v>
      </c>
      <c r="C14" s="28">
        <v>0.4050454663661637</v>
      </c>
      <c r="D14" s="31">
        <f t="shared" si="0"/>
        <v>0.577216087354717</v>
      </c>
      <c r="E14" s="32">
        <f t="shared" si="1"/>
        <v>0.7734063432809066</v>
      </c>
      <c r="F14" s="28">
        <f t="shared" si="2"/>
        <v>0.32128409977462274</v>
      </c>
      <c r="G14" s="28">
        <f t="shared" si="3"/>
        <v>0.5420042352446443</v>
      </c>
      <c r="I14" s="2">
        <f t="shared" si="4"/>
        <v>-0.4</v>
      </c>
      <c r="J14" s="18"/>
      <c r="K14" s="20"/>
      <c r="P14" s="1">
        <v>0.5</v>
      </c>
      <c r="Q14" s="1">
        <v>0.5</v>
      </c>
    </row>
    <row r="15" spans="1:17" ht="12">
      <c r="A15" s="2">
        <v>0.6</v>
      </c>
      <c r="B15" s="28">
        <v>0.7173451662230821</v>
      </c>
      <c r="C15" s="28">
        <v>0.3124441602146425</v>
      </c>
      <c r="D15" s="31">
        <f t="shared" si="0"/>
        <v>0.6464602216307762</v>
      </c>
      <c r="E15" s="32">
        <f t="shared" si="1"/>
        <v>0.8205099692345235</v>
      </c>
      <c r="F15" s="28">
        <f t="shared" si="2"/>
        <v>0.25183312016098186</v>
      </c>
      <c r="G15" s="28">
        <f t="shared" si="3"/>
        <v>0.456964577405752</v>
      </c>
      <c r="I15" s="2">
        <f t="shared" si="4"/>
        <v>-0.6</v>
      </c>
      <c r="J15" s="18"/>
      <c r="K15" s="21"/>
      <c r="P15" s="1">
        <v>0.5</v>
      </c>
      <c r="Q15" s="1">
        <v>0</v>
      </c>
    </row>
    <row r="16" spans="1:11" ht="12">
      <c r="A16" s="2">
        <v>0.8</v>
      </c>
      <c r="B16" s="28">
        <v>0.7658661804111119</v>
      </c>
      <c r="C16" s="28">
        <v>0.21928658366260434</v>
      </c>
      <c r="D16" s="31">
        <f t="shared" si="0"/>
        <v>0.7111549072148158</v>
      </c>
      <c r="E16" s="32">
        <f t="shared" si="1"/>
        <v>0.8602406880249018</v>
      </c>
      <c r="F16" s="28">
        <f t="shared" si="2"/>
        <v>0.18196493774695327</v>
      </c>
      <c r="G16" s="28">
        <f t="shared" si="3"/>
        <v>0.3573693162823889</v>
      </c>
      <c r="I16" s="2">
        <f t="shared" si="4"/>
        <v>-0.8</v>
      </c>
      <c r="J16" s="18"/>
      <c r="K16" s="21"/>
    </row>
    <row r="17" spans="1:11" ht="12">
      <c r="A17" s="2">
        <v>1</v>
      </c>
      <c r="B17" s="28">
        <v>0.8094802480764057</v>
      </c>
      <c r="C17" s="28">
        <v>0.13524240988835373</v>
      </c>
      <c r="D17" s="31">
        <f t="shared" si="0"/>
        <v>0.7693069974352076</v>
      </c>
      <c r="E17" s="32">
        <f t="shared" si="1"/>
        <v>0.8928982202891682</v>
      </c>
      <c r="F17" s="28">
        <f t="shared" si="2"/>
        <v>0.1189318074162653</v>
      </c>
      <c r="G17" s="28">
        <f t="shared" si="3"/>
        <v>0.25231678213033765</v>
      </c>
      <c r="I17" s="2">
        <f t="shared" si="4"/>
        <v>-1</v>
      </c>
      <c r="J17" s="18"/>
      <c r="K17" s="21"/>
    </row>
    <row r="18" spans="1:11" ht="12">
      <c r="A18" s="2">
        <v>1.2</v>
      </c>
      <c r="B18" s="28">
        <v>0.8475070990522624</v>
      </c>
      <c r="C18" s="36">
        <v>0.0682195805325292</v>
      </c>
      <c r="D18" s="31">
        <f t="shared" si="0"/>
        <v>0.8200094654030166</v>
      </c>
      <c r="E18" s="32">
        <f t="shared" si="1"/>
        <v>0.9192872696730036</v>
      </c>
      <c r="F18" s="36">
        <f t="shared" si="2"/>
        <v>0.06866468539939691</v>
      </c>
      <c r="G18" s="28">
        <f t="shared" si="3"/>
        <v>0.15563207254903852</v>
      </c>
      <c r="I18" s="2">
        <f t="shared" si="4"/>
        <v>-1.2</v>
      </c>
      <c r="J18" s="18"/>
      <c r="K18" s="21"/>
    </row>
    <row r="19" spans="1:11" ht="12">
      <c r="A19" s="2">
        <v>1.4</v>
      </c>
      <c r="B19" s="28">
        <v>0.8798843717432716</v>
      </c>
      <c r="C19" s="28">
        <v>0.020917388069899883</v>
      </c>
      <c r="D19" s="31">
        <f t="shared" si="0"/>
        <v>0.8631791623243621</v>
      </c>
      <c r="E19" s="32">
        <f t="shared" si="1"/>
        <v>0.9403770693391267</v>
      </c>
      <c r="F19" s="28">
        <f t="shared" si="2"/>
        <v>0.03318804105242491</v>
      </c>
      <c r="G19" s="28">
        <f t="shared" si="3"/>
        <v>0.07903555001339403</v>
      </c>
      <c r="I19" s="2">
        <f t="shared" si="4"/>
        <v>-1.4</v>
      </c>
      <c r="J19" s="18"/>
      <c r="K19" s="21"/>
    </row>
    <row r="20" spans="1:11" ht="12">
      <c r="A20" s="2">
        <v>1.6</v>
      </c>
      <c r="B20" s="28">
        <v>0.9069485026827911</v>
      </c>
      <c r="C20" s="28">
        <v>-0.009173212272983747</v>
      </c>
      <c r="D20" s="31">
        <f t="shared" si="0"/>
        <v>0.8992646702437215</v>
      </c>
      <c r="E20" s="32">
        <f t="shared" si="1"/>
        <v>0.9571137731768703</v>
      </c>
      <c r="F20" s="28">
        <f t="shared" si="2"/>
        <v>0.010620090795262192</v>
      </c>
      <c r="G20" s="28">
        <f t="shared" si="3"/>
        <v>0.02613391023879857</v>
      </c>
      <c r="I20" s="2">
        <f t="shared" si="4"/>
        <v>-1.6</v>
      </c>
      <c r="J20" s="18"/>
      <c r="K20" s="21"/>
    </row>
    <row r="21" spans="1:11" ht="12">
      <c r="A21" s="2">
        <v>1.8</v>
      </c>
      <c r="B21" s="34">
        <v>0.9292513241974072</v>
      </c>
      <c r="C21" s="28">
        <v>-0.0269099979865087</v>
      </c>
      <c r="D21" s="35">
        <f t="shared" si="0"/>
        <v>0.9290017655965428</v>
      </c>
      <c r="E21" s="32">
        <f t="shared" si="1"/>
        <v>0.9703370980386959</v>
      </c>
      <c r="F21" s="28">
        <f t="shared" si="2"/>
        <v>-0.0026824984898815227</v>
      </c>
      <c r="G21" s="28">
        <f t="shared" si="3"/>
        <v>-0.00673333948420115</v>
      </c>
      <c r="I21" s="2">
        <f t="shared" si="4"/>
        <v>-1.8</v>
      </c>
      <c r="J21" s="18"/>
      <c r="K21" s="21"/>
    </row>
    <row r="22" spans="1:11" ht="12">
      <c r="A22" s="2">
        <v>2</v>
      </c>
      <c r="B22" s="28">
        <v>0.947428893372771</v>
      </c>
      <c r="C22" s="28">
        <v>-0.03685926841316341</v>
      </c>
      <c r="D22" s="31">
        <f t="shared" si="0"/>
        <v>0.9532385244970281</v>
      </c>
      <c r="E22" s="32">
        <f t="shared" si="1"/>
        <v>0.98075546817676</v>
      </c>
      <c r="F22" s="28">
        <f t="shared" si="2"/>
        <v>-0.010144451309872553</v>
      </c>
      <c r="G22" s="28">
        <f t="shared" si="3"/>
        <v>-0.02575300340842095</v>
      </c>
      <c r="I22" s="2">
        <f t="shared" si="4"/>
        <v>-2</v>
      </c>
      <c r="J22" s="18"/>
      <c r="K22" s="21"/>
    </row>
    <row r="23" spans="1:11" ht="12">
      <c r="A23" s="2"/>
      <c r="B23" s="26"/>
      <c r="C23" s="26"/>
      <c r="D23" s="29"/>
      <c r="E23" s="25"/>
      <c r="F23" s="2"/>
      <c r="J23" s="18"/>
      <c r="K23" s="21"/>
    </row>
    <row r="24" spans="1:11" ht="12">
      <c r="A24" s="12"/>
      <c r="B24" s="18"/>
      <c r="C24" s="26"/>
      <c r="D24" s="29"/>
      <c r="E24" s="25"/>
      <c r="F24" s="2"/>
      <c r="J24" s="18"/>
      <c r="K24" s="21"/>
    </row>
    <row r="25" spans="1:11" ht="12">
      <c r="A25" s="12"/>
      <c r="B25" s="18"/>
      <c r="C25" s="26"/>
      <c r="D25" s="29"/>
      <c r="E25" s="25"/>
      <c r="F25" s="2"/>
      <c r="J25" s="18"/>
      <c r="K25" s="21"/>
    </row>
    <row r="26" spans="1:11" ht="12">
      <c r="A26" s="12"/>
      <c r="B26" s="18"/>
      <c r="C26" s="26"/>
      <c r="D26" s="10"/>
      <c r="E26" s="25"/>
      <c r="F26" s="2"/>
      <c r="J26" s="18"/>
      <c r="K26" s="21"/>
    </row>
    <row r="27" spans="1:11" ht="12">
      <c r="A27" s="12"/>
      <c r="B27" s="18"/>
      <c r="C27" s="26"/>
      <c r="D27" s="10"/>
      <c r="E27" s="25"/>
      <c r="F27" s="2"/>
      <c r="G27"/>
      <c r="J27" s="18"/>
      <c r="K27" s="21"/>
    </row>
    <row r="28" spans="1:11" ht="12">
      <c r="A28" s="12"/>
      <c r="B28" s="18"/>
      <c r="C28" s="26"/>
      <c r="D28" s="10"/>
      <c r="E28" s="25"/>
      <c r="F28" s="2"/>
      <c r="J28" s="18"/>
      <c r="K28" s="21"/>
    </row>
    <row r="29" spans="1:11" ht="12">
      <c r="A29" s="12"/>
      <c r="B29" s="18"/>
      <c r="C29" s="26"/>
      <c r="D29" s="10"/>
      <c r="E29" s="25"/>
      <c r="F29" s="2"/>
      <c r="J29" s="18"/>
      <c r="K29" s="21"/>
    </row>
    <row r="30" spans="1:11" ht="12">
      <c r="A30" s="12"/>
      <c r="B30" s="18"/>
      <c r="C30" s="26"/>
      <c r="D30" s="10"/>
      <c r="E30" s="25"/>
      <c r="F30" s="2"/>
      <c r="J30" s="18"/>
      <c r="K30" s="21"/>
    </row>
    <row r="31" spans="1:11" ht="12">
      <c r="A31" s="12"/>
      <c r="B31" s="18"/>
      <c r="C31" s="26"/>
      <c r="D31" s="10"/>
      <c r="E31" s="25"/>
      <c r="F31" s="2"/>
      <c r="J31" s="18"/>
      <c r="K31" s="21"/>
    </row>
    <row r="32" spans="1:11" ht="12">
      <c r="A32" s="12"/>
      <c r="B32" s="18"/>
      <c r="C32" s="26"/>
      <c r="D32" s="10"/>
      <c r="E32" s="25"/>
      <c r="F32" s="2"/>
      <c r="J32" s="18"/>
      <c r="K32" s="21"/>
    </row>
    <row r="33" spans="1:11" ht="12">
      <c r="A33" s="12"/>
      <c r="B33" s="18"/>
      <c r="C33" s="26"/>
      <c r="D33" s="10"/>
      <c r="E33" s="25"/>
      <c r="F33" s="2"/>
      <c r="J33" s="18"/>
      <c r="K33" s="21"/>
    </row>
    <row r="34" spans="1:11" ht="12">
      <c r="A34" s="12"/>
      <c r="B34" s="18"/>
      <c r="C34" s="26"/>
      <c r="D34" s="10"/>
      <c r="E34" s="25"/>
      <c r="J34" s="18"/>
      <c r="K34" s="21"/>
    </row>
    <row r="35" spans="1:5" ht="12">
      <c r="A35" s="12"/>
      <c r="B35" s="18"/>
      <c r="C35" s="26"/>
      <c r="D35" s="10"/>
      <c r="E35" s="25"/>
    </row>
    <row r="36" spans="1:5" ht="12">
      <c r="A36" s="12"/>
      <c r="B36" s="18"/>
      <c r="C36" s="26"/>
      <c r="D36" s="10"/>
      <c r="E36" s="25"/>
    </row>
    <row r="37" spans="1:5" ht="12">
      <c r="A37" s="12"/>
      <c r="B37" s="18"/>
      <c r="C37" s="26"/>
      <c r="D37" s="10"/>
      <c r="E37" s="25"/>
    </row>
    <row r="38" spans="1:5" ht="12">
      <c r="A38" s="12"/>
      <c r="B38" s="18"/>
      <c r="C38" s="26"/>
      <c r="D38" s="10"/>
      <c r="E38" s="25"/>
    </row>
    <row r="39" spans="1:5" ht="12">
      <c r="A39" s="12"/>
      <c r="B39" s="18"/>
      <c r="C39" s="19"/>
      <c r="D39" s="10"/>
      <c r="E39" s="20"/>
    </row>
    <row r="40" spans="1:5" ht="12">
      <c r="A40" s="12"/>
      <c r="B40" s="18"/>
      <c r="C40" s="19"/>
      <c r="D40" s="10"/>
      <c r="E40" s="20"/>
    </row>
    <row r="41" spans="1:5" ht="12">
      <c r="A41" s="12"/>
      <c r="B41" s="18"/>
      <c r="C41" s="19"/>
      <c r="D41" s="10"/>
      <c r="E41" s="20"/>
    </row>
    <row r="42" spans="1:5" ht="12">
      <c r="A42" s="12"/>
      <c r="B42" s="18"/>
      <c r="C42" s="19"/>
      <c r="D42" s="10"/>
      <c r="E42" s="20"/>
    </row>
    <row r="43" spans="1:5" ht="12">
      <c r="A43" s="12"/>
      <c r="B43" s="18"/>
      <c r="C43" s="19"/>
      <c r="D43" s="10"/>
      <c r="E43" s="20"/>
    </row>
    <row r="44" spans="1:5" ht="12">
      <c r="A44" s="12"/>
      <c r="B44" s="18"/>
      <c r="C44" s="19"/>
      <c r="D44" s="10"/>
      <c r="E44" s="20"/>
    </row>
    <row r="45" spans="1:5" ht="12">
      <c r="A45" s="12"/>
      <c r="B45" s="18"/>
      <c r="C45" s="19"/>
      <c r="D45" s="10"/>
      <c r="E45" s="20"/>
    </row>
    <row r="46" spans="1:5" ht="12">
      <c r="A46" s="12"/>
      <c r="B46" s="18"/>
      <c r="C46" s="19"/>
      <c r="D46" s="10"/>
      <c r="E46" s="20"/>
    </row>
    <row r="47" spans="1:5" ht="12">
      <c r="A47" s="12"/>
      <c r="B47" s="18"/>
      <c r="C47" s="19"/>
      <c r="D47" s="10"/>
      <c r="E47" s="20"/>
    </row>
    <row r="48" spans="1:5" ht="12">
      <c r="A48" s="12">
        <v>0</v>
      </c>
      <c r="B48" s="18">
        <v>0</v>
      </c>
      <c r="C48" s="19">
        <v>0.5</v>
      </c>
      <c r="D48" s="10">
        <v>0</v>
      </c>
      <c r="E48" s="20"/>
    </row>
    <row r="49" spans="1:5" ht="12">
      <c r="A49" s="12">
        <v>1</v>
      </c>
      <c r="B49" s="18">
        <v>0</v>
      </c>
      <c r="C49" s="19">
        <v>0.5</v>
      </c>
      <c r="D49" s="10">
        <v>-1.5</v>
      </c>
      <c r="E49" s="20"/>
    </row>
    <row r="50" spans="1:5" ht="12">
      <c r="A50" s="12"/>
      <c r="B50" s="18"/>
      <c r="C50" s="19"/>
      <c r="D50" s="10"/>
      <c r="E50" s="20"/>
    </row>
    <row r="51" spans="1:5" ht="12">
      <c r="A51" s="12"/>
      <c r="B51" s="18"/>
      <c r="C51" s="19"/>
      <c r="D51" s="10"/>
      <c r="E51" s="20"/>
    </row>
    <row r="52" spans="1:5" ht="12">
      <c r="A52" s="12"/>
      <c r="B52" s="18"/>
      <c r="C52" s="19"/>
      <c r="D52" s="10"/>
      <c r="E52" s="20"/>
    </row>
    <row r="53" spans="1:5" ht="12">
      <c r="A53" s="12"/>
      <c r="B53" s="18"/>
      <c r="C53" s="19"/>
      <c r="D53" s="10"/>
      <c r="E53" s="20"/>
    </row>
    <row r="54" spans="1:5" ht="12">
      <c r="A54" s="12"/>
      <c r="B54" s="18"/>
      <c r="C54" s="19"/>
      <c r="D54" s="10"/>
      <c r="E54" s="20"/>
    </row>
    <row r="55" spans="1:5" ht="12">
      <c r="A55" s="12"/>
      <c r="B55" s="18"/>
      <c r="C55" s="19"/>
      <c r="D55" s="10"/>
      <c r="E55" s="20"/>
    </row>
    <row r="56" spans="1:5" ht="12">
      <c r="A56" s="12"/>
      <c r="B56" s="18"/>
      <c r="C56" s="19"/>
      <c r="D56" s="10"/>
      <c r="E56" s="20"/>
    </row>
    <row r="57" spans="1:5" ht="12">
      <c r="A57" s="12"/>
      <c r="B57" s="18"/>
      <c r="C57" s="19"/>
      <c r="D57" s="10"/>
      <c r="E57" s="20"/>
    </row>
    <row r="58" spans="1:5" ht="12">
      <c r="A58" s="12"/>
      <c r="B58" s="18"/>
      <c r="C58" s="19"/>
      <c r="D58" s="10"/>
      <c r="E58" s="20"/>
    </row>
    <row r="59" spans="1:5" ht="12">
      <c r="A59" s="12"/>
      <c r="B59" s="18"/>
      <c r="C59" s="19"/>
      <c r="D59" s="17"/>
      <c r="E59" s="9"/>
    </row>
    <row r="60" spans="1:5" ht="12">
      <c r="A60" s="12"/>
      <c r="B60" s="18"/>
      <c r="C60" s="19"/>
      <c r="D60" s="17"/>
      <c r="E60" s="9"/>
    </row>
    <row r="61" spans="1:5" ht="12">
      <c r="A61" s="12"/>
      <c r="B61" s="18"/>
      <c r="C61" s="19"/>
      <c r="D61" s="17"/>
      <c r="E61" s="9"/>
    </row>
    <row r="62" spans="1:5" ht="12">
      <c r="A62" s="12"/>
      <c r="B62" s="18"/>
      <c r="C62" s="19"/>
      <c r="D62" s="17"/>
      <c r="E62" s="9"/>
    </row>
    <row r="63" spans="1:4" ht="12">
      <c r="A63" s="12"/>
      <c r="B63" s="18"/>
      <c r="C63" s="19"/>
      <c r="D63" s="17"/>
    </row>
    <row r="64" spans="1:4" ht="12">
      <c r="A64" s="12"/>
      <c r="B64" s="18"/>
      <c r="C64" s="17"/>
      <c r="D64" s="17"/>
    </row>
    <row r="65" spans="1:4" ht="12">
      <c r="A65" s="12"/>
      <c r="B65" s="18"/>
      <c r="C65" s="17"/>
      <c r="D65" s="17"/>
    </row>
    <row r="66" spans="1:4" ht="12">
      <c r="A66" s="12"/>
      <c r="B66" s="18"/>
      <c r="C66" s="17"/>
      <c r="D66" s="17"/>
    </row>
    <row r="67" spans="1:4" ht="12">
      <c r="A67" s="12"/>
      <c r="B67" s="18"/>
      <c r="C67" s="17"/>
      <c r="D67" s="17"/>
    </row>
    <row r="68" spans="1:4" ht="12">
      <c r="A68" s="12"/>
      <c r="B68" s="18"/>
      <c r="C68" s="17"/>
      <c r="D68" s="17"/>
    </row>
    <row r="69" spans="1:4" ht="12">
      <c r="A69" s="12"/>
      <c r="B69" s="17"/>
      <c r="C69" s="17"/>
      <c r="D69" s="17"/>
    </row>
    <row r="70" spans="1:4" ht="12">
      <c r="A70" s="12"/>
      <c r="B70" s="17"/>
      <c r="C70" s="17"/>
      <c r="D70" s="17"/>
    </row>
    <row r="71" spans="1:4" ht="12">
      <c r="A71" s="12"/>
      <c r="B71" s="17"/>
      <c r="C71" s="17"/>
      <c r="D71" s="17"/>
    </row>
    <row r="72" spans="1:4" ht="12">
      <c r="A72" s="12"/>
      <c r="B72" s="17"/>
      <c r="C72" s="17"/>
      <c r="D72" s="17"/>
    </row>
    <row r="73" spans="1:4" ht="12">
      <c r="A73" s="12"/>
      <c r="B73" s="17"/>
      <c r="C73" s="17"/>
      <c r="D73" s="17"/>
    </row>
    <row r="74" spans="1:4" ht="12">
      <c r="A74" s="12"/>
      <c r="B74" s="17"/>
      <c r="C74" s="17"/>
      <c r="D74" s="17"/>
    </row>
    <row r="75" spans="1:4" ht="12">
      <c r="A75" s="12"/>
      <c r="B75" s="17"/>
      <c r="C75" s="17"/>
      <c r="D75" s="17"/>
    </row>
    <row r="76" spans="1:4" ht="12">
      <c r="A76" s="12"/>
      <c r="B76" s="17"/>
      <c r="C76" s="17"/>
      <c r="D76" s="17"/>
    </row>
    <row r="77" spans="1:4" ht="12">
      <c r="A77" s="12"/>
      <c r="B77" s="17"/>
      <c r="C77" s="17"/>
      <c r="D77" s="17"/>
    </row>
    <row r="78" spans="1:4" ht="12">
      <c r="A78" s="12"/>
      <c r="B78" s="17"/>
      <c r="C78" s="17"/>
      <c r="D78" s="17"/>
    </row>
    <row r="79" spans="1:4" ht="12">
      <c r="A79" s="12"/>
      <c r="B79" s="17"/>
      <c r="C79" s="17"/>
      <c r="D79" s="17"/>
    </row>
    <row r="80" spans="1:4" ht="12">
      <c r="A80" s="12"/>
      <c r="B80" s="17"/>
      <c r="C80" s="17"/>
      <c r="D80" s="17"/>
    </row>
    <row r="81" spans="1:4" ht="12">
      <c r="A81" s="12"/>
      <c r="B81" s="17"/>
      <c r="C81" s="17"/>
      <c r="D81" s="17"/>
    </row>
    <row r="82" spans="1:4" ht="12">
      <c r="A82" s="12"/>
      <c r="B82" s="17"/>
      <c r="C82" s="17"/>
      <c r="D82" s="17"/>
    </row>
    <row r="83" spans="1:4" ht="12">
      <c r="A83" s="12"/>
      <c r="B83" s="17"/>
      <c r="C83" s="17"/>
      <c r="D83" s="17"/>
    </row>
    <row r="84" spans="1:4" ht="12">
      <c r="A84" s="12"/>
      <c r="B84" s="17"/>
      <c r="C84" s="17"/>
      <c r="D84" s="17"/>
    </row>
    <row r="85" spans="1:4" ht="12">
      <c r="A85" s="12"/>
      <c r="B85" s="17"/>
      <c r="C85" s="17"/>
      <c r="D85" s="17"/>
    </row>
    <row r="86" spans="1:4" ht="12">
      <c r="A86" s="12"/>
      <c r="B86" s="17"/>
      <c r="C86" s="17"/>
      <c r="D86" s="17"/>
    </row>
    <row r="87" spans="1:4" ht="12">
      <c r="A87" s="12"/>
      <c r="B87" s="17"/>
      <c r="C87" s="17"/>
      <c r="D87" s="17"/>
    </row>
    <row r="88" spans="1:4" ht="12">
      <c r="A88" s="12"/>
      <c r="B88" s="17"/>
      <c r="C88" s="17"/>
      <c r="D88" s="17"/>
    </row>
    <row r="89" spans="1:4" ht="12">
      <c r="A89" s="12"/>
      <c r="B89" s="17"/>
      <c r="C89" s="17"/>
      <c r="D89" s="17"/>
    </row>
    <row r="90" spans="1:4" ht="12">
      <c r="A90" s="12"/>
      <c r="B90" s="17"/>
      <c r="C90" s="17"/>
      <c r="D90" s="17"/>
    </row>
    <row r="91" spans="1:4" ht="12">
      <c r="A91" s="12"/>
      <c r="B91" s="17"/>
      <c r="C91" s="17"/>
      <c r="D91" s="17"/>
    </row>
    <row r="92" spans="1:4" ht="12">
      <c r="A92" s="12"/>
      <c r="B92" s="17"/>
      <c r="C92" s="17"/>
      <c r="D92" s="17"/>
    </row>
    <row r="93" spans="1:4" ht="12">
      <c r="A93" s="12"/>
      <c r="B93" s="17"/>
      <c r="C93" s="17"/>
      <c r="D93" s="17"/>
    </row>
    <row r="94" spans="1:4" ht="12">
      <c r="A94" s="12"/>
      <c r="B94" s="17"/>
      <c r="C94" s="17"/>
      <c r="D94" s="17"/>
    </row>
    <row r="95" spans="1:4" ht="12">
      <c r="A95" s="12"/>
      <c r="B95" s="17"/>
      <c r="C95" s="17"/>
      <c r="D95" s="17"/>
    </row>
    <row r="96" spans="1:4" ht="12">
      <c r="A96" s="12"/>
      <c r="B96" s="17"/>
      <c r="C96" s="17"/>
      <c r="D96" s="17"/>
    </row>
    <row r="97" spans="1:4" ht="12">
      <c r="A97" s="12"/>
      <c r="B97" s="17"/>
      <c r="C97" s="17"/>
      <c r="D97" s="17"/>
    </row>
    <row r="98" spans="1:4" ht="12">
      <c r="A98" s="12"/>
      <c r="B98" s="17"/>
      <c r="C98" s="17"/>
      <c r="D98" s="17"/>
    </row>
    <row r="99" spans="1:4" ht="12">
      <c r="A99" s="12"/>
      <c r="B99" s="17"/>
      <c r="C99" s="17"/>
      <c r="D99" s="17"/>
    </row>
    <row r="100" spans="1:4" ht="12">
      <c r="A100" s="12"/>
      <c r="B100" s="17"/>
      <c r="C100" s="17"/>
      <c r="D100" s="17"/>
    </row>
    <row r="101" spans="1:4" ht="12">
      <c r="A101" s="12"/>
      <c r="B101" s="17"/>
      <c r="C101" s="17"/>
      <c r="D101" s="17"/>
    </row>
    <row r="102" spans="1:4" ht="12">
      <c r="A102" s="12"/>
      <c r="B102" s="17"/>
      <c r="C102" s="17"/>
      <c r="D102" s="17"/>
    </row>
    <row r="103" spans="1:4" ht="12">
      <c r="A103" s="12"/>
      <c r="B103" s="17"/>
      <c r="C103" s="17"/>
      <c r="D103" s="17"/>
    </row>
    <row r="104" spans="2:4" ht="12">
      <c r="B104" s="15"/>
      <c r="C104" s="15"/>
      <c r="D104" s="15"/>
    </row>
    <row r="105" spans="2:4" ht="12">
      <c r="B105" s="15"/>
      <c r="C105" s="15"/>
      <c r="D105" s="15"/>
    </row>
    <row r="106" spans="2:4" ht="12">
      <c r="B106" s="15"/>
      <c r="C106" s="15"/>
      <c r="D106" s="15"/>
    </row>
    <row r="107" spans="2:4" ht="12">
      <c r="B107" s="15"/>
      <c r="C107" s="15"/>
      <c r="D107" s="15"/>
    </row>
    <row r="108" spans="2:4" ht="12">
      <c r="B108" s="15"/>
      <c r="C108" s="15"/>
      <c r="D108" s="15"/>
    </row>
    <row r="109" spans="2:4" ht="12">
      <c r="B109" s="15"/>
      <c r="C109" s="15"/>
      <c r="D109" s="15"/>
    </row>
    <row r="110" spans="2:4" ht="12">
      <c r="B110" s="15"/>
      <c r="C110" s="15"/>
      <c r="D110" s="15"/>
    </row>
    <row r="111" spans="2:4" ht="12">
      <c r="B111" s="15"/>
      <c r="C111" s="15"/>
      <c r="D111" s="15"/>
    </row>
    <row r="112" spans="2:4" ht="12">
      <c r="B112" s="15"/>
      <c r="C112" s="15"/>
      <c r="D112" s="15"/>
    </row>
    <row r="113" spans="2:4" ht="12">
      <c r="B113" s="15"/>
      <c r="C113" s="15"/>
      <c r="D113" s="15"/>
    </row>
    <row r="114" spans="2:4" ht="12">
      <c r="B114" s="15"/>
      <c r="C114" s="15"/>
      <c r="D114" s="15"/>
    </row>
    <row r="115" spans="2:4" ht="12">
      <c r="B115" s="15"/>
      <c r="C115" s="15"/>
      <c r="D115" s="15"/>
    </row>
    <row r="116" spans="2:4" ht="12">
      <c r="B116" s="15"/>
      <c r="C116" s="15"/>
      <c r="D116" s="15"/>
    </row>
    <row r="117" spans="2:4" ht="12">
      <c r="B117" s="15"/>
      <c r="C117" s="15"/>
      <c r="D117" s="15"/>
    </row>
    <row r="118" spans="2:4" ht="12">
      <c r="B118" s="15"/>
      <c r="C118" s="15"/>
      <c r="D118" s="15"/>
    </row>
    <row r="119" spans="2:4" ht="12">
      <c r="B119" s="15"/>
      <c r="C119" s="15"/>
      <c r="D119" s="15"/>
    </row>
    <row r="120" spans="2:4" ht="12">
      <c r="B120" s="15"/>
      <c r="C120" s="15"/>
      <c r="D120" s="15"/>
    </row>
    <row r="121" spans="2:4" ht="12">
      <c r="B121" s="15"/>
      <c r="C121" s="15"/>
      <c r="D121" s="15"/>
    </row>
    <row r="122" spans="2:4" ht="12">
      <c r="B122" s="15"/>
      <c r="C122" s="15"/>
      <c r="D122" s="15"/>
    </row>
    <row r="123" spans="2:4" ht="12">
      <c r="B123" s="15"/>
      <c r="C123" s="15"/>
      <c r="D123" s="15"/>
    </row>
    <row r="124" spans="2:4" ht="12">
      <c r="B124" s="15"/>
      <c r="C124" s="15"/>
      <c r="D124" s="15"/>
    </row>
    <row r="125" spans="2:4" ht="12">
      <c r="B125" s="15"/>
      <c r="C125" s="15"/>
      <c r="D125" s="15"/>
    </row>
    <row r="126" spans="2:4" ht="12">
      <c r="B126" s="15"/>
      <c r="C126" s="15"/>
      <c r="D126" s="15"/>
    </row>
    <row r="127" spans="2:4" ht="12">
      <c r="B127" s="15"/>
      <c r="C127" s="15"/>
      <c r="D127" s="15"/>
    </row>
    <row r="128" spans="2:4" ht="12">
      <c r="B128" s="15"/>
      <c r="C128" s="15"/>
      <c r="D128" s="15"/>
    </row>
    <row r="129" spans="2:4" ht="12">
      <c r="B129" s="15"/>
      <c r="C129" s="15"/>
      <c r="D129" s="15"/>
    </row>
    <row r="130" spans="2:4" ht="12">
      <c r="B130" s="15"/>
      <c r="C130" s="15"/>
      <c r="D130" s="15"/>
    </row>
    <row r="131" spans="2:4" ht="12">
      <c r="B131" s="15"/>
      <c r="C131" s="15"/>
      <c r="D131" s="15"/>
    </row>
    <row r="132" spans="2:4" ht="12">
      <c r="B132" s="15"/>
      <c r="C132" s="15"/>
      <c r="D132" s="15"/>
    </row>
    <row r="133" spans="2:4" ht="12">
      <c r="B133" s="15"/>
      <c r="C133" s="15"/>
      <c r="D133" s="15"/>
    </row>
    <row r="134" spans="2:4" ht="12">
      <c r="B134" s="15"/>
      <c r="C134" s="15"/>
      <c r="D134" s="15"/>
    </row>
    <row r="135" spans="2:4" ht="12">
      <c r="B135" s="15"/>
      <c r="C135" s="15"/>
      <c r="D135" s="15"/>
    </row>
    <row r="136" spans="2:4" ht="12">
      <c r="B136" s="15"/>
      <c r="C136" s="15"/>
      <c r="D136" s="15"/>
    </row>
    <row r="137" spans="2:4" ht="12">
      <c r="B137" s="15"/>
      <c r="C137" s="15"/>
      <c r="D137" s="15"/>
    </row>
    <row r="138" spans="2:4" ht="12">
      <c r="B138" s="15"/>
      <c r="C138" s="15"/>
      <c r="D138" s="15"/>
    </row>
    <row r="139" spans="2:4" ht="12">
      <c r="B139" s="15"/>
      <c r="C139" s="15"/>
      <c r="D139" s="15"/>
    </row>
    <row r="140" spans="2:4" ht="12">
      <c r="B140" s="15"/>
      <c r="C140" s="15"/>
      <c r="D140" s="15"/>
    </row>
    <row r="141" spans="2:4" ht="12">
      <c r="B141" s="15"/>
      <c r="C141" s="15"/>
      <c r="D141" s="15"/>
    </row>
    <row r="142" spans="2:4" ht="12">
      <c r="B142" s="15"/>
      <c r="C142" s="15"/>
      <c r="D142" s="15"/>
    </row>
    <row r="143" spans="2:4" ht="12">
      <c r="B143" s="15"/>
      <c r="C143" s="15"/>
      <c r="D143" s="15"/>
    </row>
    <row r="144" spans="2:4" ht="12">
      <c r="B144" s="15"/>
      <c r="C144" s="15"/>
      <c r="D144" s="15"/>
    </row>
    <row r="145" spans="2:4" ht="12">
      <c r="B145" s="15"/>
      <c r="C145" s="15"/>
      <c r="D145" s="15"/>
    </row>
    <row r="146" spans="2:4" ht="12">
      <c r="B146" s="15"/>
      <c r="C146" s="15"/>
      <c r="D146" s="15"/>
    </row>
    <row r="147" spans="2:4" ht="12">
      <c r="B147" s="15"/>
      <c r="C147" s="15"/>
      <c r="D147" s="15"/>
    </row>
    <row r="148" spans="2:4" ht="12">
      <c r="B148" s="15"/>
      <c r="C148" s="15"/>
      <c r="D148" s="15"/>
    </row>
    <row r="149" spans="2:4" ht="12">
      <c r="B149" s="15"/>
      <c r="C149" s="15"/>
      <c r="D149" s="15"/>
    </row>
    <row r="150" spans="2:4" ht="12">
      <c r="B150" s="15"/>
      <c r="C150" s="15"/>
      <c r="D150" s="15"/>
    </row>
    <row r="151" spans="2:4" ht="12">
      <c r="B151" s="15"/>
      <c r="C151" s="15"/>
      <c r="D151" s="15"/>
    </row>
    <row r="152" spans="2:4" ht="12">
      <c r="B152" s="15"/>
      <c r="C152" s="15"/>
      <c r="D152" s="15"/>
    </row>
    <row r="153" spans="2:4" ht="12">
      <c r="B153" s="15"/>
      <c r="C153" s="15"/>
      <c r="D153" s="15"/>
    </row>
    <row r="154" spans="2:4" ht="12">
      <c r="B154" s="15"/>
      <c r="C154" s="15"/>
      <c r="D154" s="15"/>
    </row>
    <row r="155" spans="2:4" ht="12">
      <c r="B155" s="15"/>
      <c r="C155" s="15"/>
      <c r="D155" s="15"/>
    </row>
    <row r="156" spans="2:4" ht="12">
      <c r="B156" s="15"/>
      <c r="C156" s="15"/>
      <c r="D156" s="15"/>
    </row>
    <row r="157" spans="2:4" ht="12">
      <c r="B157" s="15"/>
      <c r="C157" s="15"/>
      <c r="D157" s="15"/>
    </row>
    <row r="158" spans="2:4" ht="12">
      <c r="B158" s="15"/>
      <c r="C158" s="15"/>
      <c r="D158" s="15"/>
    </row>
    <row r="159" spans="2:4" ht="12">
      <c r="B159" s="15"/>
      <c r="C159" s="15"/>
      <c r="D159" s="15"/>
    </row>
    <row r="160" spans="2:4" ht="12">
      <c r="B160" s="15"/>
      <c r="C160" s="15"/>
      <c r="D160" s="15"/>
    </row>
    <row r="161" spans="2:4" ht="12">
      <c r="B161" s="15"/>
      <c r="C161" s="15"/>
      <c r="D161" s="15"/>
    </row>
    <row r="162" spans="2:4" ht="12">
      <c r="B162" s="15"/>
      <c r="C162" s="15"/>
      <c r="D162" s="15"/>
    </row>
    <row r="163" spans="2:4" ht="12">
      <c r="B163" s="15"/>
      <c r="C163" s="15"/>
      <c r="D163" s="15"/>
    </row>
    <row r="164" spans="2:4" ht="12">
      <c r="B164" s="15"/>
      <c r="C164" s="15"/>
      <c r="D164" s="15"/>
    </row>
    <row r="165" spans="2:4" ht="12">
      <c r="B165" s="15"/>
      <c r="C165" s="15"/>
      <c r="D165" s="15"/>
    </row>
    <row r="166" spans="2:4" ht="12">
      <c r="B166" s="15"/>
      <c r="C166" s="15"/>
      <c r="D166" s="15"/>
    </row>
    <row r="167" spans="2:4" ht="12">
      <c r="B167" s="15"/>
      <c r="C167" s="15"/>
      <c r="D167" s="15"/>
    </row>
    <row r="168" spans="2:4" ht="12">
      <c r="B168" s="15"/>
      <c r="C168" s="15"/>
      <c r="D168" s="15"/>
    </row>
    <row r="169" spans="2:4" ht="12">
      <c r="B169" s="15"/>
      <c r="C169" s="15"/>
      <c r="D169" s="15"/>
    </row>
    <row r="170" spans="2:4" ht="12">
      <c r="B170" s="15"/>
      <c r="C170" s="15"/>
      <c r="D170" s="15"/>
    </row>
    <row r="171" spans="2:4" ht="12">
      <c r="B171" s="15"/>
      <c r="C171" s="15"/>
      <c r="D171" s="15"/>
    </row>
    <row r="172" spans="2:4" ht="12">
      <c r="B172" s="15"/>
      <c r="C172" s="15"/>
      <c r="D172" s="15"/>
    </row>
    <row r="173" spans="2:4" ht="12">
      <c r="B173" s="15"/>
      <c r="C173" s="15"/>
      <c r="D173" s="15"/>
    </row>
  </sheetData>
  <sheetProtection/>
  <hyperlinks>
    <hyperlink ref="L2" r:id="rId1" display="VBAプログラムは吉川浩氏（日大）による"/>
  </hyperlinks>
  <printOptions/>
  <pageMargins left="0.75" right="0.75" top="1" bottom="1" header="0.512" footer="0.512"/>
  <pageSetup horizontalDpi="300" verticalDpi="3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22"/>
  <sheetViews>
    <sheetView zoomScalePageLayoutView="0" workbookViewId="0" topLeftCell="A1">
      <selection activeCell="B26" sqref="B26"/>
    </sheetView>
  </sheetViews>
  <sheetFormatPr defaultColWidth="9.33203125" defaultRowHeight="10.5"/>
  <cols>
    <col min="1" max="1" width="17.16015625" style="27" customWidth="1"/>
    <col min="2" max="2" width="14.16015625" style="27" customWidth="1"/>
    <col min="3" max="3" width="11.5" style="27" customWidth="1"/>
    <col min="4" max="16384" width="9.33203125" style="27" customWidth="1"/>
  </cols>
  <sheetData>
    <row r="1" spans="1:3" ht="13.5">
      <c r="A1" s="27" t="s">
        <v>11</v>
      </c>
      <c r="B1" s="27" t="s">
        <v>12</v>
      </c>
      <c r="C1" s="27">
        <f>(3.14/4)*0.1^2</f>
        <v>0.007850000000000001</v>
      </c>
    </row>
    <row r="3" ht="13.5">
      <c r="A3" s="27" t="s">
        <v>13</v>
      </c>
    </row>
    <row r="4" spans="2:3" ht="13.5">
      <c r="B4" s="27" t="s">
        <v>14</v>
      </c>
      <c r="C4" s="27">
        <v>3</v>
      </c>
    </row>
    <row r="5" spans="1:3" ht="13.5">
      <c r="A5" s="27" t="s">
        <v>17</v>
      </c>
      <c r="B5" s="27" t="s">
        <v>15</v>
      </c>
      <c r="C5" s="27">
        <f>C4/3600/C1</f>
        <v>0.10615711252653927</v>
      </c>
    </row>
    <row r="8" ht="13.5">
      <c r="A8" s="27" t="s">
        <v>16</v>
      </c>
    </row>
    <row r="9" spans="2:3" ht="13.5">
      <c r="B9" s="27" t="s">
        <v>14</v>
      </c>
      <c r="C9" s="27">
        <v>6.5</v>
      </c>
    </row>
    <row r="10" spans="1:3" ht="13.5">
      <c r="A10" s="27" t="s">
        <v>18</v>
      </c>
      <c r="B10" s="27" t="s">
        <v>15</v>
      </c>
      <c r="C10" s="27" t="e">
        <f>C9/3600/C6</f>
        <v>#DIV/0!</v>
      </c>
    </row>
    <row r="13" ht="13.5">
      <c r="A13" s="27" t="s">
        <v>19</v>
      </c>
    </row>
    <row r="14" spans="1:3" ht="13.5">
      <c r="A14" s="27" t="s">
        <v>20</v>
      </c>
      <c r="C14" s="27">
        <v>0.23</v>
      </c>
    </row>
    <row r="15" spans="1:3" ht="13.5">
      <c r="A15" s="27" t="s">
        <v>21</v>
      </c>
      <c r="C15" s="27">
        <v>0.01</v>
      </c>
    </row>
    <row r="16" spans="1:3" ht="13.5">
      <c r="A16" s="27" t="s">
        <v>22</v>
      </c>
      <c r="C16" s="27">
        <v>0.001</v>
      </c>
    </row>
    <row r="17" spans="1:3" ht="13.5">
      <c r="A17" s="27" t="s">
        <v>24</v>
      </c>
      <c r="C17" s="27">
        <f>C14*(C15-C16)</f>
        <v>0.0020700000000000002</v>
      </c>
    </row>
    <row r="18" spans="1:3" ht="13.5">
      <c r="A18" s="27" t="s">
        <v>23</v>
      </c>
      <c r="C18" s="27">
        <v>2</v>
      </c>
    </row>
    <row r="19" spans="1:3" ht="13.5">
      <c r="A19" s="27" t="s">
        <v>25</v>
      </c>
      <c r="C19" s="27">
        <f>C17/(C18*C15)</f>
        <v>0.10350000000000001</v>
      </c>
    </row>
    <row r="20" spans="1:3" ht="13.5">
      <c r="A20" s="27" t="s">
        <v>26</v>
      </c>
      <c r="C20" s="27">
        <v>0.16</v>
      </c>
    </row>
    <row r="22" spans="1:3" ht="13.5">
      <c r="A22" s="27" t="s">
        <v>27</v>
      </c>
      <c r="C22" s="27">
        <f>C17/C20</f>
        <v>0.012937500000000001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Itolab11</cp:lastModifiedBy>
  <dcterms:created xsi:type="dcterms:W3CDTF">2004-11-30T07:49:30Z</dcterms:created>
  <dcterms:modified xsi:type="dcterms:W3CDTF">2014-02-14T08:39:11Z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