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510" windowWidth="23445" windowHeight="13710" activeTab="0"/>
  </bookViews>
  <sheets>
    <sheet name="Sheet1" sheetId="1" r:id="rId1"/>
  </sheets>
  <definedNames>
    <definedName name="solver_adj" localSheetId="0" hidden="1">'Sheet1'!#REF!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F4" authorId="0">
      <text>
        <r>
          <rPr>
            <sz val="11"/>
            <rFont val="ＭＳ Ｐゴシック"/>
            <family val="3"/>
          </rPr>
          <t>=E4*(1/$B$11)/(1+((1/$B$11)-1)*E4)</t>
        </r>
      </text>
    </comment>
    <comment ref="E6" authorId="0">
      <text>
        <r>
          <rPr>
            <sz val="11"/>
            <rFont val="ＭＳ Ｐゴシック"/>
            <family val="3"/>
          </rPr>
          <t>=MIN($B$12*F4+$B$13*$B$9,$B$14*F4-$B$15*$B$10)</t>
        </r>
      </text>
    </comment>
  </commentList>
</comments>
</file>

<file path=xl/sharedStrings.xml><?xml version="1.0" encoding="utf-8"?>
<sst xmlns="http://schemas.openxmlformats.org/spreadsheetml/2006/main" count="38" uniqueCount="34">
  <si>
    <t>x</t>
  </si>
  <si>
    <t>y</t>
  </si>
  <si>
    <t>メタ水系ｘ－ｙ関係</t>
  </si>
  <si>
    <t>α</t>
  </si>
  <si>
    <t>ｘ’</t>
  </si>
  <si>
    <t>x calc</t>
  </si>
  <si>
    <t>R/(R+1)</t>
  </si>
  <si>
    <t>1/(R+1)</t>
  </si>
  <si>
    <t>(L+qF)/(L+qF-W)</t>
  </si>
  <si>
    <t>W/(L+qF-W)</t>
  </si>
  <si>
    <t>y</t>
  </si>
  <si>
    <t>x</t>
  </si>
  <si>
    <t>=xD</t>
  </si>
  <si>
    <t>濃縮操作線</t>
  </si>
  <si>
    <t>回収操作線</t>
  </si>
  <si>
    <t>y'</t>
  </si>
  <si>
    <t>F=</t>
  </si>
  <si>
    <t>D=</t>
  </si>
  <si>
    <t>W=</t>
  </si>
  <si>
    <t>R=</t>
  </si>
  <si>
    <t>L=DR=</t>
  </si>
  <si>
    <t>zF=</t>
  </si>
  <si>
    <t>q=</t>
  </si>
  <si>
    <t>xD=</t>
  </si>
  <si>
    <t>xW=</t>
  </si>
  <si>
    <t>n</t>
  </si>
  <si>
    <t>y n</t>
  </si>
  <si>
    <t>x n</t>
  </si>
  <si>
    <t>α=</t>
  </si>
  <si>
    <t>q線</t>
  </si>
  <si>
    <t>zF</t>
  </si>
  <si>
    <t>xW</t>
  </si>
  <si>
    <t>xD</t>
  </si>
  <si>
    <t>McCabe-Thieleの階段作図法　理論段の数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</si>
</sst>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E+00"/>
    <numFmt numFmtId="180" formatCode="0.000E+00"/>
    <numFmt numFmtId="181" formatCode="0_ "/>
    <numFmt numFmtId="182" formatCode="0.00000_ "/>
    <numFmt numFmtId="183" formatCode="0.0000_ "/>
    <numFmt numFmtId="184" formatCode="#,##0.000"/>
    <numFmt numFmtId="185" formatCode="0.000_);[Red]\(0.000\)"/>
    <numFmt numFmtId="186" formatCode="0.0_);[Red]\(0.0\)"/>
  </numFmts>
  <fonts count="51"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.5"/>
      <color indexed="8"/>
      <name val="ＭＳ Ｐゴシック"/>
      <family val="3"/>
    </font>
    <font>
      <sz val="10"/>
      <color indexed="8"/>
      <name val="Arial"/>
      <family val="2"/>
    </font>
    <font>
      <sz val="10.25"/>
      <color indexed="8"/>
      <name val="Arial"/>
      <family val="2"/>
    </font>
    <font>
      <sz val="17.25"/>
      <color indexed="8"/>
      <name val="ＭＳ Ｐゴシック"/>
      <family val="3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ＭＳ Ｐゴシック"/>
      <family val="3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i/>
      <sz val="17.25"/>
      <color indexed="8"/>
      <name val="ＭＳ Ｐゴシック"/>
      <family val="3"/>
    </font>
    <font>
      <i/>
      <sz val="14"/>
      <color indexed="8"/>
      <name val="Arial"/>
      <family val="2"/>
    </font>
    <font>
      <i/>
      <vertAlign val="subscript"/>
      <sz val="14"/>
      <color indexed="8"/>
      <name val="Arial"/>
      <family val="2"/>
    </font>
    <font>
      <i/>
      <sz val="16.5"/>
      <color indexed="8"/>
      <name val="Arial"/>
      <family val="2"/>
    </font>
    <font>
      <sz val="16.5"/>
      <color indexed="8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"/>
          <c:w val="0.854"/>
          <c:h val="0.85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Sheet1!$F$3:$F$32</c:f>
              <c:numCache/>
            </c:numRef>
          </c:xVal>
          <c:yVal>
            <c:numRef>
              <c:f>Sheet1!$E$3:$E$32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Sheet1!$A$33:$A$34</c:f>
              <c:numCache/>
            </c:numRef>
          </c:xVal>
          <c:yVal>
            <c:numRef>
              <c:f>Sheet1!$B$33:$B$34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Sheet1!$A$33:$A$38</c:f>
              <c:strCache/>
            </c:strRef>
          </c:xVal>
          <c:yVal>
            <c:numRef>
              <c:f>Sheet1!$C$33:$C$38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Sheet1!$C$64:$C$75</c:f>
              <c:numCache/>
            </c:numRef>
          </c:xVal>
          <c:yVal>
            <c:numRef>
              <c:f>Sheet1!$B$64:$B$75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Sheet1!$A$45:$A$46</c:f>
              <c:numCache/>
            </c:numRef>
          </c:xVal>
          <c:yVal>
            <c:numRef>
              <c:f>Sheet1!$B$45:$B$46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Sheet1!$A$48:$A$49</c:f>
              <c:numCache/>
            </c:numRef>
          </c:xVal>
          <c:yVal>
            <c:numRef>
              <c:f>Sheet1!$B$48:$B$49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Sheet1!$A$51:$A$52</c:f>
              <c:numCache/>
            </c:numRef>
          </c:xVal>
          <c:yVal>
            <c:numRef>
              <c:f>Sheet1!$B$51:$B$52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</c:f>
              <c:numCache/>
            </c:numRef>
          </c:xVal>
          <c:yVal>
            <c:numRef>
              <c:f>Sheet1!$B$54:$B$55</c:f>
              <c:numCache/>
            </c:numRef>
          </c:yVal>
          <c:smooth val="0"/>
        </c:ser>
        <c:ser>
          <c:idx val="8"/>
          <c:order val="8"/>
          <c:tx>
            <c:strRef>
              <c:f>Sheet1!$D$4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Sheet1!$F$4</c:f>
              <c:numCache/>
            </c:numRef>
          </c:xVal>
          <c:yVal>
            <c:numRef>
              <c:f>Sheet1!$E$4</c:f>
              <c:numCache/>
            </c:numRef>
          </c:yVal>
          <c:smooth val="0"/>
        </c:ser>
        <c:ser>
          <c:idx val="9"/>
          <c:order val="9"/>
          <c:tx>
            <c:strRef>
              <c:f>Sheet1!$D$6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Sheet1!$F$6</c:f>
              <c:numCache/>
            </c:numRef>
          </c:xVal>
          <c:yVal>
            <c:numRef>
              <c:f>Sheet1!$E$6</c:f>
              <c:numCache/>
            </c:numRef>
          </c:yVal>
          <c:smooth val="0"/>
        </c:ser>
        <c:ser>
          <c:idx val="10"/>
          <c:order val="10"/>
          <c:tx>
            <c:strRef>
              <c:f>Sheet1!$D$8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Sheet1!$F$8</c:f>
              <c:numCache/>
            </c:numRef>
          </c:xVal>
          <c:yVal>
            <c:numRef>
              <c:f>Sheet1!$E$8</c:f>
              <c:numCache/>
            </c:numRef>
          </c:yVal>
          <c:smooth val="0"/>
        </c:ser>
        <c:ser>
          <c:idx val="11"/>
          <c:order val="11"/>
          <c:tx>
            <c:strRef>
              <c:f>Sheet1!$D$10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Sheet1!$F$10</c:f>
              <c:numCache/>
            </c:numRef>
          </c:xVal>
          <c:yVal>
            <c:numRef>
              <c:f>Sheet1!$E$10</c:f>
              <c:numCache/>
            </c:numRef>
          </c:yVal>
          <c:smooth val="0"/>
        </c:ser>
        <c:ser>
          <c:idx val="12"/>
          <c:order val="12"/>
          <c:tx>
            <c:strRef>
              <c:f>Sheet1!$D$12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Sheet1!$F$12</c:f>
              <c:numCache/>
            </c:numRef>
          </c:xVal>
          <c:yVal>
            <c:numRef>
              <c:f>Sheet1!$E$12</c:f>
              <c:numCache/>
            </c:numRef>
          </c:yVal>
          <c:smooth val="0"/>
        </c:ser>
        <c:ser>
          <c:idx val="13"/>
          <c:order val="13"/>
          <c:tx>
            <c:strRef>
              <c:f>Sheet1!$D$14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Sheet1!$F$14</c:f>
              <c:numCache/>
            </c:numRef>
          </c:xVal>
          <c:yVal>
            <c:numRef>
              <c:f>Sheet1!$E$14</c:f>
              <c:numCache/>
            </c:numRef>
          </c:yVal>
          <c:smooth val="0"/>
        </c:ser>
        <c:ser>
          <c:idx val="14"/>
          <c:order val="14"/>
          <c:tx>
            <c:strRef>
              <c:f>Sheet1!$D$16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Sheet1!$F$16</c:f>
              <c:numCache/>
            </c:numRef>
          </c:xVal>
          <c:yVal>
            <c:numRef>
              <c:f>Sheet1!$E$16</c:f>
              <c:numCache/>
            </c:numRef>
          </c:yVal>
          <c:smooth val="0"/>
        </c:ser>
        <c:ser>
          <c:idx val="15"/>
          <c:order val="15"/>
          <c:tx>
            <c:strRef>
              <c:f>Sheet1!$D$18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Sheet1!$F$18</c:f>
              <c:numCache/>
            </c:numRef>
          </c:xVal>
          <c:yVal>
            <c:numRef>
              <c:f>Sheet1!$E$18</c:f>
              <c:numCache/>
            </c:numRef>
          </c:yVal>
          <c:smooth val="0"/>
        </c:ser>
        <c:ser>
          <c:idx val="16"/>
          <c:order val="16"/>
          <c:tx>
            <c:strRef>
              <c:f>Sheet1!$D$20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Sheet1!$F$20</c:f>
              <c:numCache/>
            </c:numRef>
          </c:xVal>
          <c:yVal>
            <c:numRef>
              <c:f>Sheet1!$E$20</c:f>
              <c:numCache/>
            </c:numRef>
          </c:yVal>
          <c:smooth val="0"/>
        </c:ser>
        <c:ser>
          <c:idx val="17"/>
          <c:order val="17"/>
          <c:tx>
            <c:strRef>
              <c:f>Sheet1!$D$22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Sheet1!$F$22</c:f>
              <c:numCache/>
            </c:numRef>
          </c:xVal>
          <c:yVal>
            <c:numRef>
              <c:f>Sheet1!$E$22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Sheet1!$A$37:$A$38</c:f>
              <c:numCache/>
            </c:numRef>
          </c:xVal>
          <c:yVal>
            <c:numRef>
              <c:f>Sheet1!$B$37:$B$38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Sheet1!$A$41:$A$42</c:f>
              <c:numCache/>
            </c:numRef>
          </c:xVal>
          <c:yVal>
            <c:numRef>
              <c:f>Sheet1!$B$41:$B$42</c:f>
              <c:numCache/>
            </c:numRef>
          </c:yVal>
          <c:smooth val="0"/>
        </c:ser>
        <c:ser>
          <c:idx val="20"/>
          <c:order val="20"/>
          <c:tx>
            <c:strRef>
              <c:f>Sheet1!$D$24</c:f>
              <c:strCache>
                <c:ptCount val="1"/>
                <c:pt idx="0">
                  <c:v>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Sheet1!$F$24</c:f>
              <c:numCache/>
            </c:numRef>
          </c:xVal>
          <c:yVal>
            <c:numRef>
              <c:f>Sheet1!$E$24</c:f>
              <c:numCache/>
            </c:numRef>
          </c:yVal>
          <c:smooth val="0"/>
        </c:ser>
        <c:ser>
          <c:idx val="21"/>
          <c:order val="21"/>
          <c:tx>
            <c:strRef>
              <c:f>Sheet1!$D$26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Sheet1!$F$26</c:f>
              <c:numCache/>
            </c:numRef>
          </c:xVal>
          <c:yVal>
            <c:numRef>
              <c:f>Sheet1!$E$26</c:f>
              <c:numCache/>
            </c:numRef>
          </c:yVal>
          <c:smooth val="0"/>
        </c:ser>
        <c:ser>
          <c:idx val="22"/>
          <c:order val="22"/>
          <c:tx>
            <c:strRef>
              <c:f>Sheet1!$D$28</c:f>
              <c:strCache>
                <c:ptCount val="1"/>
                <c:pt idx="0">
                  <c:v>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Sheet1!$F$28</c:f>
              <c:numCache/>
            </c:numRef>
          </c:xVal>
          <c:yVal>
            <c:numRef>
              <c:f>Sheet1!$E$28</c:f>
              <c:numCache/>
            </c:numRef>
          </c:yVal>
          <c:smooth val="0"/>
        </c:ser>
        <c:ser>
          <c:idx val="23"/>
          <c:order val="23"/>
          <c:tx>
            <c:strRef>
              <c:f>Sheet1!$D$30</c:f>
              <c:strCache>
                <c:ptCount val="1"/>
                <c:pt idx="0">
                  <c:v>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Sheet1!$F$30</c:f>
              <c:numCache/>
            </c:numRef>
          </c:xVal>
          <c:yVal>
            <c:numRef>
              <c:f>Sheet1!$E$30</c:f>
              <c:numCache/>
            </c:numRef>
          </c:yVal>
          <c:smooth val="0"/>
        </c:ser>
        <c:ser>
          <c:idx val="24"/>
          <c:order val="24"/>
          <c:tx>
            <c:strRef>
              <c:f>Sheet1!$D$32</c:f>
              <c:strCache>
                <c:ptCount val="1"/>
                <c:pt idx="0">
                  <c:v>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Sheet1!$F$32</c:f>
              <c:numCache/>
            </c:numRef>
          </c:xVal>
          <c:yVal>
            <c:numRef>
              <c:f>Sheet1!$E$32</c:f>
              <c:numCache/>
            </c:numRef>
          </c:yVal>
          <c:smooth val="0"/>
        </c:ser>
        <c:axId val="13588376"/>
        <c:axId val="7497145"/>
      </c:scatterChart>
      <c:valAx>
        <c:axId val="1358837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97145"/>
        <c:crosses val="autoZero"/>
        <c:crossBetween val="midCat"/>
        <c:dispUnits/>
        <c:majorUnit val="0.2"/>
        <c:minorUnit val="0.1"/>
      </c:valAx>
      <c:valAx>
        <c:axId val="74971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8376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0.8435</cdr:x>
      <cdr:y>0.67525</cdr:y>
    </cdr:from>
    <cdr:to>
      <cdr:x>0.89075</cdr:x>
      <cdr:y>0.73275</cdr:y>
    </cdr:to>
    <cdr:sp>
      <cdr:nvSpPr>
        <cdr:cNvPr id="1" name="Text Box 1027"/>
        <cdr:cNvSpPr txBox="1">
          <a:spLocks noChangeArrowheads="1"/>
        </cdr:cNvSpPr>
      </cdr:nvSpPr>
      <cdr:spPr>
        <a:xfrm>
          <a:off x="3695700" y="2809875"/>
          <a:ext cx="209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4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0.513</cdr:x>
      <cdr:y>0.6895</cdr:y>
    </cdr:from>
    <cdr:to>
      <cdr:x>0.5575</cdr:x>
      <cdr:y>0.747</cdr:y>
    </cdr:to>
    <cdr:sp>
      <cdr:nvSpPr>
        <cdr:cNvPr id="2" name="Text Box 1037"/>
        <cdr:cNvSpPr txBox="1">
          <a:spLocks noChangeArrowheads="1"/>
        </cdr:cNvSpPr>
      </cdr:nvSpPr>
      <cdr:spPr>
        <a:xfrm>
          <a:off x="2247900" y="2876550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4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0.2515</cdr:x>
      <cdr:y>0.706</cdr:y>
    </cdr:from>
    <cdr:to>
      <cdr:x>0.3055</cdr:x>
      <cdr:y>0.7635</cdr:y>
    </cdr:to>
    <cdr:sp>
      <cdr:nvSpPr>
        <cdr:cNvPr id="3" name="Text Box 1038"/>
        <cdr:cNvSpPr txBox="1">
          <a:spLocks noChangeArrowheads="1"/>
        </cdr:cNvSpPr>
      </cdr:nvSpPr>
      <cdr:spPr>
        <a:xfrm>
          <a:off x="1095375" y="2943225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4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0.2515</cdr:x>
      <cdr:y>0.04825</cdr:y>
    </cdr:from>
    <cdr:to>
      <cdr:x>0.3365</cdr:x>
      <cdr:y>0.1155</cdr:y>
    </cdr:to>
    <cdr:sp>
      <cdr:nvSpPr>
        <cdr:cNvPr id="4" name="Text Box 1041"/>
        <cdr:cNvSpPr txBox="1">
          <a:spLocks noChangeArrowheads="1"/>
        </cdr:cNvSpPr>
      </cdr:nvSpPr>
      <cdr:spPr>
        <a:xfrm>
          <a:off x="1095375" y="2000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cdr:txBody>
    </cdr:sp>
  </cdr:relSizeAnchor>
  <cdr:relSizeAnchor xmlns:cdr="http://schemas.openxmlformats.org/drawingml/2006/chartDrawing">
    <cdr:from>
      <cdr:x>0.3365</cdr:x>
      <cdr:y>0.04825</cdr:y>
    </cdr:from>
    <cdr:to>
      <cdr:x>0.47775</cdr:x>
      <cdr:y>0.12525</cdr:y>
    </cdr:to>
    <cdr:sp textlink="Sheet1!$B$5">
      <cdr:nvSpPr>
        <cdr:cNvPr id="5" name="Text Box 1043"/>
        <cdr:cNvSpPr txBox="1">
          <a:spLocks noChangeArrowheads="1"/>
        </cdr:cNvSpPr>
      </cdr:nvSpPr>
      <cdr:spPr>
        <a:xfrm>
          <a:off x="1476375" y="200025"/>
          <a:ext cx="619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fld id="{c516f6a8-cfaf-4e8b-b42f-043f7d83369f}" type="TxLink">
            <a:rPr lang="en-US" cap="none" sz="1600" b="0" i="0" u="none" baseline="0">
              <a:solidFill>
                <a:srgbClr val="000000"/>
              </a:solidFill>
            </a:rPr>
            <a:t>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0</xdr:rowOff>
    </xdr:from>
    <xdr:to>
      <xdr:col>17</xdr:col>
      <xdr:colOff>47625</xdr:colOff>
      <xdr:row>24</xdr:row>
      <xdr:rowOff>0</xdr:rowOff>
    </xdr:to>
    <xdr:graphicFrame>
      <xdr:nvGraphicFramePr>
        <xdr:cNvPr id="1" name="グラフ 19"/>
        <xdr:cNvGraphicFramePr/>
      </xdr:nvGraphicFramePr>
      <xdr:xfrm>
        <a:off x="5324475" y="0"/>
        <a:ext cx="4391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1" sqref="G1"/>
    </sheetView>
  </sheetViews>
  <sheetFormatPr defaultColWidth="9.33203125" defaultRowHeight="10.5"/>
  <cols>
    <col min="1" max="1" width="14.16015625" style="1" customWidth="1"/>
    <col min="2" max="2" width="8.66015625" style="1" customWidth="1"/>
    <col min="3" max="3" width="7" style="1" customWidth="1"/>
    <col min="4" max="4" width="5.5" style="1" customWidth="1"/>
    <col min="5" max="5" width="9.66015625" style="1" customWidth="1"/>
    <col min="6" max="6" width="9.33203125" style="1" customWidth="1"/>
    <col min="7" max="7" width="16.5" style="1" customWidth="1"/>
    <col min="8" max="8" width="9.33203125" style="1" customWidth="1"/>
    <col min="9" max="9" width="14.33203125" style="1" customWidth="1"/>
    <col min="10" max="16384" width="9.33203125" style="1" customWidth="1"/>
  </cols>
  <sheetData>
    <row r="1" ht="13.5">
      <c r="A1" s="1" t="s">
        <v>33</v>
      </c>
    </row>
    <row r="2" spans="1:6" ht="13.5">
      <c r="A2" s="11" t="s">
        <v>16</v>
      </c>
      <c r="B2" s="1">
        <v>1</v>
      </c>
      <c r="D2" s="1" t="s">
        <v>25</v>
      </c>
      <c r="E2" s="1" t="s">
        <v>26</v>
      </c>
      <c r="F2" s="1" t="s">
        <v>27</v>
      </c>
    </row>
    <row r="3" spans="1:8" ht="13.5">
      <c r="A3" s="11" t="s">
        <v>17</v>
      </c>
      <c r="B3" s="1">
        <v>0.5</v>
      </c>
      <c r="E3" s="13">
        <f>B9</f>
        <v>0.93</v>
      </c>
      <c r="F3" s="13">
        <f>B9</f>
        <v>0.93</v>
      </c>
      <c r="G3" s="10" t="s">
        <v>12</v>
      </c>
      <c r="H3" s="4"/>
    </row>
    <row r="4" spans="1:8" ht="14.25" thickBot="1">
      <c r="A4" s="11" t="s">
        <v>18</v>
      </c>
      <c r="B4" s="1">
        <v>0.5</v>
      </c>
      <c r="D4" s="1">
        <v>1</v>
      </c>
      <c r="E4" s="13">
        <f>F3</f>
        <v>0.93</v>
      </c>
      <c r="F4" s="13">
        <f>E4*(1/$B$11)/(1+((1/$B$11)-1)*E4)</f>
        <v>0.8416289592760183</v>
      </c>
      <c r="H4" s="4"/>
    </row>
    <row r="5" spans="1:6" ht="14.25" thickBot="1">
      <c r="A5" s="11" t="s">
        <v>19</v>
      </c>
      <c r="B5" s="14">
        <f>C5/10</f>
        <v>3</v>
      </c>
      <c r="C5" s="7">
        <v>30</v>
      </c>
      <c r="E5" s="13">
        <f>E6</f>
        <v>0.8637217194570138</v>
      </c>
      <c r="F5" s="13">
        <f>F4</f>
        <v>0.8416289592760183</v>
      </c>
    </row>
    <row r="6" spans="1:6" ht="13.5">
      <c r="A6" s="11" t="s">
        <v>20</v>
      </c>
      <c r="B6" s="1">
        <f>B3*B5</f>
        <v>1.5</v>
      </c>
      <c r="C6" s="7"/>
      <c r="D6" s="1">
        <v>2</v>
      </c>
      <c r="E6" s="13">
        <f>MIN($B$12*F4+$B$13*$B$9,$B$14*F4-$B$15*$B$10)</f>
        <v>0.8637217194570138</v>
      </c>
      <c r="F6" s="13">
        <f>E6*(1/$B$11)/(1+((1/$B$11)-1)*E6)</f>
        <v>0.7171282186145463</v>
      </c>
    </row>
    <row r="7" spans="1:6" ht="14.25" thickBot="1">
      <c r="A7" s="11" t="s">
        <v>21</v>
      </c>
      <c r="B7" s="1">
        <v>0.5</v>
      </c>
      <c r="C7" s="7"/>
      <c r="E7" s="13">
        <f>E8</f>
        <v>0.7703461639609098</v>
      </c>
      <c r="F7" s="13">
        <f>F6</f>
        <v>0.7171282186145463</v>
      </c>
    </row>
    <row r="8" spans="1:11" ht="14.25" thickBot="1">
      <c r="A8" s="11" t="s">
        <v>22</v>
      </c>
      <c r="B8" s="14">
        <f>C8/100</f>
        <v>0.5</v>
      </c>
      <c r="C8" s="9">
        <v>50</v>
      </c>
      <c r="D8" s="1">
        <v>3</v>
      </c>
      <c r="E8" s="13">
        <f>MIN($B$12*F6+$B$13*$B$9,$B$14*F6-$B$15*$B$10)</f>
        <v>0.7703461639609098</v>
      </c>
      <c r="F8" s="13">
        <f>E8*(1/$B$11)/(1+((1/$B$11)-1)*E8)</f>
        <v>0.5729692757857906</v>
      </c>
      <c r="H8" s="4"/>
      <c r="K8" s="8"/>
    </row>
    <row r="9" spans="1:11" ht="13.5">
      <c r="A9" s="11" t="s">
        <v>23</v>
      </c>
      <c r="B9" s="1">
        <v>0.93</v>
      </c>
      <c r="C9" s="9"/>
      <c r="E9" s="13">
        <f>E10</f>
        <v>0.662226956839343</v>
      </c>
      <c r="F9" s="13">
        <f>F8</f>
        <v>0.5729692757857906</v>
      </c>
      <c r="H9" s="4"/>
      <c r="K9" s="8"/>
    </row>
    <row r="10" spans="1:11" ht="14.25" thickBot="1">
      <c r="A10" s="11" t="s">
        <v>24</v>
      </c>
      <c r="B10" s="7">
        <v>0.07</v>
      </c>
      <c r="C10" s="9"/>
      <c r="D10" s="1">
        <v>4</v>
      </c>
      <c r="E10" s="13">
        <f>MIN($B$12*F8+$B$13*$B$9,$B$14*F8-$B$15*$B$10)</f>
        <v>0.662226956839343</v>
      </c>
      <c r="F10" s="13">
        <f>E10*(1/$B$11)/(1+((1/$B$11)-1)*E10)</f>
        <v>0.43953323785734466</v>
      </c>
      <c r="H10" s="6"/>
      <c r="K10" s="8"/>
    </row>
    <row r="11" spans="1:6" ht="14.25" thickBot="1">
      <c r="A11" s="11" t="s">
        <v>28</v>
      </c>
      <c r="B11" s="14">
        <f>C11/10</f>
        <v>2.5</v>
      </c>
      <c r="C11" s="1">
        <v>25</v>
      </c>
      <c r="E11" s="13">
        <f>E12</f>
        <v>0.5621499283930085</v>
      </c>
      <c r="F11" s="13">
        <f>F10</f>
        <v>0.43953323785734466</v>
      </c>
    </row>
    <row r="12" spans="1:7" ht="13.5">
      <c r="A12" s="12" t="s">
        <v>6</v>
      </c>
      <c r="B12" s="4">
        <f>B5/(B5+1)</f>
        <v>0.75</v>
      </c>
      <c r="C12" s="4"/>
      <c r="D12" s="1">
        <v>5</v>
      </c>
      <c r="E12" s="13">
        <f>MIN($B$12*F10+$B$13*$B$9,$B$14*F10-$B$15*$B$10)</f>
        <v>0.5621499283930085</v>
      </c>
      <c r="F12" s="13">
        <f>E12*(1/$B$11)/(1+((1/$B$11)-1)*E12)</f>
        <v>0.33930370264413234</v>
      </c>
      <c r="G12" s="2"/>
    </row>
    <row r="13" spans="1:6" ht="13.5">
      <c r="A13" s="12" t="s">
        <v>7</v>
      </c>
      <c r="B13" s="4">
        <f>1/(B5+1)</f>
        <v>0.25</v>
      </c>
      <c r="C13" s="4"/>
      <c r="E13" s="13">
        <f>E14</f>
        <v>0.42907160352550977</v>
      </c>
      <c r="F13" s="13">
        <f>F12</f>
        <v>0.33930370264413234</v>
      </c>
    </row>
    <row r="14" spans="1:7" ht="13.5">
      <c r="A14" s="15" t="s">
        <v>8</v>
      </c>
      <c r="B14" s="4">
        <f>(B6+B8*B2)/(B6+B8*B2-B4)</f>
        <v>1.3333333333333333</v>
      </c>
      <c r="C14" s="4"/>
      <c r="D14" s="1">
        <v>6</v>
      </c>
      <c r="E14" s="13">
        <f>MIN($B$12*F12+$B$13*$B$9,$B$14*F12-$B$15*$B$10)</f>
        <v>0.42907160352550977</v>
      </c>
      <c r="F14" s="13">
        <f>E14*(1/$B$11)/(1+((1/$B$11)-1)*E14)</f>
        <v>0.23113193014656308</v>
      </c>
      <c r="G14" s="2"/>
    </row>
    <row r="15" spans="1:6" ht="13.5">
      <c r="A15" s="12" t="s">
        <v>9</v>
      </c>
      <c r="B15" s="4">
        <f>B4/(B6+B8*B2-B4)</f>
        <v>0.3333333333333333</v>
      </c>
      <c r="C15" s="4"/>
      <c r="E15" s="13">
        <f>E16</f>
        <v>0.28484257352875075</v>
      </c>
      <c r="F15" s="13">
        <f>F14</f>
        <v>0.23113193014656308</v>
      </c>
    </row>
    <row r="16" spans="1:7" ht="13.5">
      <c r="A16" s="3"/>
      <c r="B16" s="4"/>
      <c r="C16" s="5"/>
      <c r="D16" s="1">
        <v>7</v>
      </c>
      <c r="E16" s="13">
        <f>MIN($B$12*F14+$B$13*$B$9,$B$14*F14-$B$15*$B$10)</f>
        <v>0.28484257352875075</v>
      </c>
      <c r="F16" s="13">
        <f>E16*(1/$B$11)/(1+((1/$B$11)-1)*E16)</f>
        <v>0.1374234607445177</v>
      </c>
      <c r="G16" s="2"/>
    </row>
    <row r="17" spans="1:6" ht="13.5">
      <c r="A17" s="3"/>
      <c r="B17" s="4"/>
      <c r="C17" s="5"/>
      <c r="E17" s="13">
        <f>E18</f>
        <v>0.15989794765935691</v>
      </c>
      <c r="F17" s="13">
        <f>F16</f>
        <v>0.1374234607445177</v>
      </c>
    </row>
    <row r="18" spans="4:6" ht="13.5">
      <c r="D18" s="1">
        <v>8</v>
      </c>
      <c r="E18" s="13">
        <f>MIN($B$12*F16+$B$13*$B$9,$B$14*F16-$B$15*$B$10)</f>
        <v>0.15989794765935691</v>
      </c>
      <c r="F18" s="13">
        <f>E18*(1/$B$11)/(1+((1/$B$11)-1)*E18)</f>
        <v>0.07074651234008493</v>
      </c>
    </row>
    <row r="19" spans="5:6" ht="13.5">
      <c r="E19" s="13">
        <f>E20</f>
        <v>0.0709953497867799</v>
      </c>
      <c r="F19" s="13">
        <f>F18</f>
        <v>0.07074651234008493</v>
      </c>
    </row>
    <row r="20" spans="4:7" ht="13.5">
      <c r="D20" s="1">
        <v>9</v>
      </c>
      <c r="E20" s="13">
        <f>MIN($B$12*F18+$B$13*$B$9,$B$14*F18-$B$15*$B$10)</f>
        <v>0.0709953497867799</v>
      </c>
      <c r="F20" s="13">
        <f>E20*(1/$B$11)/(1+((1/$B$11)-1)*E20)</f>
        <v>0.029661643153261842</v>
      </c>
      <c r="G20" s="4"/>
    </row>
    <row r="21" spans="5:6" ht="13.5">
      <c r="E21" s="13">
        <f>E22</f>
        <v>0.01621552420434912</v>
      </c>
      <c r="F21" s="13">
        <f>F20</f>
        <v>0.029661643153261842</v>
      </c>
    </row>
    <row r="22" spans="4:7" ht="13.5">
      <c r="D22" s="1">
        <v>10</v>
      </c>
      <c r="E22" s="13">
        <f>MIN($B$12*F20+$B$13*$B$9,$B$14*F20-$B$15*$B$10)</f>
        <v>0.01621552420434912</v>
      </c>
      <c r="F22" s="13">
        <f>E22*(1/$B$11)/(1+((1/$B$11)-1)*E22)</f>
        <v>0.006549936069866363</v>
      </c>
      <c r="G22" s="4"/>
    </row>
    <row r="23" spans="4:7" ht="13.5">
      <c r="D23" s="4"/>
      <c r="E23" s="13">
        <f>E24</f>
        <v>-0.014600085240178185</v>
      </c>
      <c r="F23" s="13">
        <f>F22</f>
        <v>0.006549936069866363</v>
      </c>
      <c r="G23" s="4"/>
    </row>
    <row r="24" spans="4:7" ht="13.5">
      <c r="D24" s="4">
        <v>11</v>
      </c>
      <c r="E24" s="13">
        <f>MIN($B$12*F22+$B$13*$B$9,$B$14*F22-$B$15*$B$10)</f>
        <v>-0.014600085240178185</v>
      </c>
      <c r="F24" s="13">
        <f>E24*(1/$B$11)/(1+((1/$B$11)-1)*E24)</f>
        <v>-0.005789319362367368</v>
      </c>
      <c r="G24" s="4"/>
    </row>
    <row r="25" spans="4:7" ht="13.5">
      <c r="D25" s="4"/>
      <c r="E25" s="13">
        <f>E26</f>
        <v>-0.031052425816489825</v>
      </c>
      <c r="F25" s="13">
        <f>F24</f>
        <v>-0.005789319362367368</v>
      </c>
      <c r="G25" s="4"/>
    </row>
    <row r="26" spans="4:7" ht="13.5">
      <c r="D26" s="4">
        <v>12</v>
      </c>
      <c r="E26" s="13">
        <f>MIN($B$12*F24+$B$13*$B$9,$B$14*F24-$B$15*$B$10)</f>
        <v>-0.031052425816489825</v>
      </c>
      <c r="F26" s="13">
        <f>E26*(1/$B$11)/(1+((1/$B$11)-1)*E26)</f>
        <v>-0.012193782412327206</v>
      </c>
      <c r="G26" s="4"/>
    </row>
    <row r="27" spans="4:7" ht="13.5">
      <c r="D27" s="4"/>
      <c r="E27" s="13">
        <f>E28</f>
        <v>-0.03959170988310294</v>
      </c>
      <c r="F27" s="13">
        <f>F26</f>
        <v>-0.012193782412327206</v>
      </c>
      <c r="G27" s="4"/>
    </row>
    <row r="28" spans="4:7" ht="13.5">
      <c r="D28" s="4">
        <v>13</v>
      </c>
      <c r="E28" s="13">
        <f>MIN($B$12*F26+$B$13*$B$9,$B$14*F26-$B$15*$B$10)</f>
        <v>-0.03959170988310294</v>
      </c>
      <c r="F28" s="13">
        <f>E28*(1/$B$11)/(1+((1/$B$11)-1)*E28)</f>
        <v>-0.015469212411296295</v>
      </c>
      <c r="G28" s="4"/>
    </row>
    <row r="29" spans="5:6" ht="13.5">
      <c r="E29" s="13">
        <f>E30</f>
        <v>-0.043958949881728396</v>
      </c>
      <c r="F29" s="13">
        <f>F28</f>
        <v>-0.015469212411296295</v>
      </c>
    </row>
    <row r="30" spans="4:6" ht="13.5">
      <c r="D30" s="1">
        <v>14</v>
      </c>
      <c r="E30" s="13">
        <f>MIN($B$12*F28+$B$13*$B$9,$B$14*F28-$B$15*$B$10)</f>
        <v>-0.043958949881728396</v>
      </c>
      <c r="F30" s="13">
        <f>E30*(1/$B$11)/(1+((1/$B$11)-1)*E30)</f>
        <v>-0.01713172438452715</v>
      </c>
    </row>
    <row r="31" spans="1:6" ht="13.5">
      <c r="A31" s="4" t="s">
        <v>13</v>
      </c>
      <c r="E31" s="13">
        <f>E32</f>
        <v>-0.04617563251270287</v>
      </c>
      <c r="F31" s="13">
        <f>F30</f>
        <v>-0.01713172438452715</v>
      </c>
    </row>
    <row r="32" spans="1:6" ht="13.5">
      <c r="A32" s="3" t="s">
        <v>11</v>
      </c>
      <c r="B32" s="4" t="s">
        <v>10</v>
      </c>
      <c r="C32" s="4" t="s">
        <v>15</v>
      </c>
      <c r="D32" s="1">
        <v>15</v>
      </c>
      <c r="E32" s="13">
        <f>MIN($B$12*F30+$B$13*$B$9,$B$14*F30-$B$15*$B$10)</f>
        <v>-0.04617563251270287</v>
      </c>
      <c r="F32" s="13">
        <f>E32*(1/$B$11)/(1+((1/$B$11)-1)*E32)</f>
        <v>-0.0179723229763868</v>
      </c>
    </row>
    <row r="33" spans="1:3" ht="13.5">
      <c r="A33" s="4">
        <f>B9</f>
        <v>0.93</v>
      </c>
      <c r="B33" s="4">
        <f>B9</f>
        <v>0.93</v>
      </c>
      <c r="C33" s="4">
        <f>$B$14*A33-$B$15*$B$10</f>
        <v>1.2166666666666666</v>
      </c>
    </row>
    <row r="34" spans="1:3" ht="13.5">
      <c r="A34" s="4">
        <f>((1/(B5+1))*B9+(1/(B8-1))*B7)/(B8/(B8-1)-B5/(B5+1))</f>
        <v>0.43857142857142856</v>
      </c>
      <c r="B34" s="4">
        <f>(B7/B8+B9/B5)/((B5+1)/B5-(B8-1)/B8)</f>
        <v>0.5614285714285715</v>
      </c>
      <c r="C34" s="4">
        <f>$B$14*A34-$B$15*$B$10</f>
        <v>0.5614285714285714</v>
      </c>
    </row>
    <row r="35" spans="1:3" ht="13.5">
      <c r="A35" s="4" t="s">
        <v>14</v>
      </c>
      <c r="B35" s="4"/>
      <c r="C35" s="4"/>
    </row>
    <row r="36" spans="1:2" ht="13.5">
      <c r="A36" s="3" t="s">
        <v>11</v>
      </c>
      <c r="B36" s="4" t="s">
        <v>10</v>
      </c>
    </row>
    <row r="37" spans="1:3" ht="13.5">
      <c r="A37" s="4">
        <f>A34</f>
        <v>0.43857142857142856</v>
      </c>
      <c r="B37" s="4">
        <f>B34</f>
        <v>0.5614285714285715</v>
      </c>
      <c r="C37" s="4"/>
    </row>
    <row r="38" spans="1:3" ht="13.5">
      <c r="A38" s="4">
        <f>B10</f>
        <v>0.07</v>
      </c>
      <c r="B38" s="4">
        <f>B10</f>
        <v>0.07</v>
      </c>
      <c r="C38" s="4"/>
    </row>
    <row r="39" spans="1:3" ht="13.5">
      <c r="A39" s="4" t="s">
        <v>29</v>
      </c>
      <c r="B39" s="4"/>
      <c r="C39" s="4"/>
    </row>
    <row r="40" spans="1:3" ht="13.5">
      <c r="A40" s="3" t="s">
        <v>11</v>
      </c>
      <c r="B40" s="4" t="s">
        <v>10</v>
      </c>
      <c r="C40" s="4"/>
    </row>
    <row r="41" spans="1:3" ht="13.5">
      <c r="A41" s="4">
        <f>B7</f>
        <v>0.5</v>
      </c>
      <c r="B41" s="4">
        <f>B7</f>
        <v>0.5</v>
      </c>
      <c r="C41" s="4"/>
    </row>
    <row r="42" spans="1:3" ht="13.5">
      <c r="A42" s="4">
        <f>A34</f>
        <v>0.43857142857142856</v>
      </c>
      <c r="B42" s="4">
        <f>B34</f>
        <v>0.5614285714285715</v>
      </c>
      <c r="C42" s="4"/>
    </row>
    <row r="43" spans="1:3" ht="13.5">
      <c r="A43" s="4"/>
      <c r="B43" s="4"/>
      <c r="C43" s="4"/>
    </row>
    <row r="44" spans="1:3" ht="13.5">
      <c r="A44" s="3"/>
      <c r="B44" s="4"/>
      <c r="C44" s="4"/>
    </row>
    <row r="45" spans="1:2" ht="13.5">
      <c r="A45" s="1">
        <v>0</v>
      </c>
      <c r="B45" s="1">
        <v>0</v>
      </c>
    </row>
    <row r="46" spans="1:2" ht="13.5">
      <c r="A46" s="1">
        <v>1</v>
      </c>
      <c r="B46" s="1">
        <v>1</v>
      </c>
    </row>
    <row r="47" ht="13.5">
      <c r="A47" s="1" t="s">
        <v>32</v>
      </c>
    </row>
    <row r="48" spans="1:2" ht="13.5">
      <c r="A48" s="1">
        <f>B9</f>
        <v>0.93</v>
      </c>
      <c r="B48" s="1">
        <v>0</v>
      </c>
    </row>
    <row r="49" spans="1:2" ht="13.5">
      <c r="A49" s="1">
        <f>A48</f>
        <v>0.93</v>
      </c>
      <c r="B49" s="1">
        <f>A48</f>
        <v>0.93</v>
      </c>
    </row>
    <row r="50" ht="13.5">
      <c r="A50" s="1" t="s">
        <v>30</v>
      </c>
    </row>
    <row r="51" spans="1:2" ht="13.5">
      <c r="A51" s="1">
        <f>B7</f>
        <v>0.5</v>
      </c>
      <c r="B51" s="1">
        <v>0</v>
      </c>
    </row>
    <row r="52" spans="1:2" ht="13.5">
      <c r="A52" s="1">
        <f>A51</f>
        <v>0.5</v>
      </c>
      <c r="B52" s="1">
        <f>A51</f>
        <v>0.5</v>
      </c>
    </row>
    <row r="53" ht="13.5">
      <c r="A53" s="1" t="s">
        <v>31</v>
      </c>
    </row>
    <row r="54" spans="1:2" ht="13.5">
      <c r="A54" s="1">
        <f>B10</f>
        <v>0.07</v>
      </c>
      <c r="B54" s="1">
        <v>0</v>
      </c>
    </row>
    <row r="55" spans="1:2" ht="13.5">
      <c r="A55" s="1">
        <f>A54</f>
        <v>0.07</v>
      </c>
      <c r="B55" s="1">
        <f>A54</f>
        <v>0.07</v>
      </c>
    </row>
    <row r="62" spans="1:3" ht="13.5">
      <c r="A62" s="3" t="s">
        <v>2</v>
      </c>
      <c r="B62" s="4"/>
      <c r="C62" s="4"/>
    </row>
    <row r="63" spans="2:6" ht="13.5">
      <c r="B63" s="4" t="s">
        <v>1</v>
      </c>
      <c r="C63" s="3" t="s">
        <v>0</v>
      </c>
      <c r="D63" s="1" t="s">
        <v>3</v>
      </c>
      <c r="E63" s="1" t="s">
        <v>4</v>
      </c>
      <c r="F63" s="1" t="s">
        <v>5</v>
      </c>
    </row>
    <row r="64" spans="2:3" ht="13.5">
      <c r="B64" s="4">
        <v>0</v>
      </c>
      <c r="C64" s="3">
        <v>0</v>
      </c>
    </row>
    <row r="65" spans="2:6" ht="13.5">
      <c r="B65" s="1">
        <v>0.1</v>
      </c>
      <c r="C65" s="1">
        <f>(1/$B$11)*B65/(1+((1/$B$11)-1)*B65)</f>
        <v>0.042553191489361715</v>
      </c>
      <c r="D65" s="1">
        <v>0.1080582307613845</v>
      </c>
      <c r="E65" s="1">
        <f>D65*B65/(1+(D65-1)*B65)</f>
        <v>0.011864025023075793</v>
      </c>
      <c r="F65" s="1" t="e">
        <f>B65*#REF!/(1+(#REF!-1)*B65)</f>
        <v>#REF!</v>
      </c>
    </row>
    <row r="66" spans="2:6" ht="13.5">
      <c r="B66" s="4">
        <v>0.2</v>
      </c>
      <c r="C66" s="1">
        <f aca="true" t="shared" si="0" ref="C66:C74">(1/$B$11)*B66/(1+((1/$B$11)-1)*B66)</f>
        <v>0.09090909090909093</v>
      </c>
      <c r="D66" s="1">
        <v>0.12888802122347065</v>
      </c>
      <c r="E66" s="1">
        <f aca="true" t="shared" si="1" ref="E66:E74">D66*B66/(1+(D66-1)*B66)</f>
        <v>0.03121615809412981</v>
      </c>
      <c r="F66" s="1" t="e">
        <f>B66*#REF!/(1+(#REF!-1)*B66)</f>
        <v>#REF!</v>
      </c>
    </row>
    <row r="67" spans="2:6" ht="13.5">
      <c r="B67" s="1">
        <v>0.3</v>
      </c>
      <c r="C67" s="1">
        <f t="shared" si="0"/>
        <v>0.14634146341463414</v>
      </c>
      <c r="D67" s="1">
        <v>0.145</v>
      </c>
      <c r="E67" s="1">
        <f t="shared" si="1"/>
        <v>0.058507061197041015</v>
      </c>
      <c r="F67" s="1" t="e">
        <f>B67*#REF!/(1+(#REF!-1)*B67)</f>
        <v>#REF!</v>
      </c>
    </row>
    <row r="68" spans="2:6" ht="13.5">
      <c r="B68" s="4">
        <v>0.4</v>
      </c>
      <c r="C68" s="1">
        <f t="shared" si="0"/>
        <v>0.21052631578947373</v>
      </c>
      <c r="D68" s="1">
        <v>0.17464261952929347</v>
      </c>
      <c r="E68" s="1">
        <f t="shared" si="1"/>
        <v>0.10428650118697076</v>
      </c>
      <c r="F68" s="1" t="e">
        <f>B68*#REF!/(1+(#REF!-1)*B68)</f>
        <v>#REF!</v>
      </c>
    </row>
    <row r="69" spans="2:6" ht="13.5">
      <c r="B69" s="1">
        <v>0.5</v>
      </c>
      <c r="C69" s="1">
        <f t="shared" si="0"/>
        <v>0.28571428571428575</v>
      </c>
      <c r="D69" s="1">
        <v>0.2070274201970865</v>
      </c>
      <c r="E69" s="1">
        <f t="shared" si="1"/>
        <v>0.17151840690021983</v>
      </c>
      <c r="F69" s="1" t="e">
        <f>B69*#REF!/(1+(#REF!-1)*B69)</f>
        <v>#REF!</v>
      </c>
    </row>
    <row r="70" spans="2:6" ht="13.5">
      <c r="B70" s="4">
        <v>0.6</v>
      </c>
      <c r="C70" s="1">
        <f t="shared" si="0"/>
        <v>0.375</v>
      </c>
      <c r="D70" s="1">
        <v>0.24073076971909307</v>
      </c>
      <c r="E70" s="1">
        <f t="shared" si="1"/>
        <v>0.2652980491965505</v>
      </c>
      <c r="F70" s="1" t="e">
        <f>B70*#REF!/(1+(#REF!-1)*B70)</f>
        <v>#REF!</v>
      </c>
    </row>
    <row r="71" spans="2:6" ht="13.5">
      <c r="B71" s="1">
        <v>0.7</v>
      </c>
      <c r="C71" s="1">
        <f t="shared" si="0"/>
        <v>0.4827586206896551</v>
      </c>
      <c r="D71" s="1">
        <v>0.2723952224471105</v>
      </c>
      <c r="E71" s="1">
        <f t="shared" si="1"/>
        <v>0.38859940348275746</v>
      </c>
      <c r="F71" s="1" t="e">
        <f>B71*#REF!/(1+(#REF!-1)*B71)</f>
        <v>#REF!</v>
      </c>
    </row>
    <row r="72" spans="2:6" ht="13.5">
      <c r="B72" s="4">
        <v>0.8</v>
      </c>
      <c r="C72" s="1">
        <f t="shared" si="0"/>
        <v>0.6153846153846155</v>
      </c>
      <c r="D72" s="1">
        <v>0.30591802867865947</v>
      </c>
      <c r="E72" s="1">
        <f t="shared" si="1"/>
        <v>0.5502934117927143</v>
      </c>
      <c r="F72" s="1" t="e">
        <f>B72*#REF!/(1+(#REF!-1)*B72)</f>
        <v>#REF!</v>
      </c>
    </row>
    <row r="73" spans="2:6" ht="13.5">
      <c r="B73" s="1">
        <v>0.9</v>
      </c>
      <c r="C73" s="1">
        <f t="shared" si="0"/>
        <v>0.7826086956521741</v>
      </c>
      <c r="D73" s="1">
        <v>0.3364193520579204</v>
      </c>
      <c r="E73" s="1">
        <f t="shared" si="1"/>
        <v>0.7517239154530033</v>
      </c>
      <c r="F73" s="1" t="e">
        <f>B73*#REF!/(1+(#REF!-1)*B73)</f>
        <v>#REF!</v>
      </c>
    </row>
    <row r="74" spans="2:6" ht="13.5">
      <c r="B74" s="1">
        <v>0.95</v>
      </c>
      <c r="C74" s="1">
        <f t="shared" si="0"/>
        <v>0.883720930232558</v>
      </c>
      <c r="D74" s="1">
        <v>0.3669891691957046</v>
      </c>
      <c r="E74" s="1">
        <f t="shared" si="1"/>
        <v>0.8745734590573121</v>
      </c>
      <c r="F74" s="1" t="e">
        <f>B74*#REF!/(1+(#REF!-1)*B74)</f>
        <v>#REF!</v>
      </c>
    </row>
    <row r="75" spans="2:3" ht="13.5">
      <c r="B75" s="1">
        <v>1</v>
      </c>
      <c r="C75" s="1"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itolab15</cp:lastModifiedBy>
  <dcterms:created xsi:type="dcterms:W3CDTF">2009-04-30T06:00:55Z</dcterms:created>
  <dcterms:modified xsi:type="dcterms:W3CDTF">2014-10-09T14:50:57Z</dcterms:modified>
  <cp:category/>
  <cp:version/>
  <cp:contentType/>
  <cp:contentStatus/>
</cp:coreProperties>
</file>