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735" windowWidth="2940" windowHeight="4830" firstSheet="1" activeTab="1"/>
  </bookViews>
  <sheets>
    <sheet name="汗をかくと涼しい " sheetId="1" r:id="rId1"/>
    <sheet name="汗をかくと涼しい 詳細モデル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8" authorId="0">
      <text>
        <r>
          <rPr>
            <sz val="10"/>
            <rFont val="ＭＳ Ｐゴシック"/>
            <family val="3"/>
          </rPr>
          <t xml:space="preserve">=-B6*(B2-B3)/B7
</t>
        </r>
      </text>
    </comment>
    <comment ref="B15" authorId="0">
      <text>
        <r>
          <rPr>
            <sz val="10"/>
            <rFont val="ＭＳ Ｐゴシック"/>
            <family val="3"/>
          </rPr>
          <t xml:space="preserve">=B13*B14/100
</t>
        </r>
      </text>
    </comment>
    <comment ref="B17" authorId="0">
      <text>
        <r>
          <rPr>
            <sz val="10"/>
            <rFont val="ＭＳ Ｐゴシック"/>
            <family val="3"/>
          </rPr>
          <t xml:space="preserve">=B3
</t>
        </r>
      </text>
    </comment>
    <comment ref="B23" authorId="0">
      <text>
        <r>
          <rPr>
            <sz val="10"/>
            <rFont val="ＭＳ Ｐゴシック"/>
            <family val="3"/>
          </rPr>
          <t>=(B21/B7)*(1/B22/(B17+273.15))*(B18-B15)</t>
        </r>
      </text>
    </comment>
    <comment ref="B25" authorId="0">
      <text>
        <r>
          <rPr>
            <sz val="10"/>
            <rFont val="ＭＳ Ｐゴシック"/>
            <family val="3"/>
          </rPr>
          <t>=B25*B24
この値がB8と同じになるようB3の値を試行する</t>
        </r>
      </text>
    </comment>
  </commentList>
</comments>
</file>

<file path=xl/comments2.xml><?xml version="1.0" encoding="utf-8"?>
<comments xmlns="http://schemas.openxmlformats.org/spreadsheetml/2006/main">
  <authors>
    <author>aito</author>
  </authors>
  <commentList>
    <comment ref="B8" authorId="0">
      <text>
        <r>
          <rPr>
            <sz val="10"/>
            <rFont val="ＭＳ Ｐゴシック"/>
            <family val="3"/>
          </rPr>
          <t xml:space="preserve">=-B6*(B2-B3)/B7
</t>
        </r>
      </text>
    </comment>
    <comment ref="B15" authorId="0">
      <text>
        <r>
          <rPr>
            <sz val="10"/>
            <rFont val="ＭＳ Ｐゴシック"/>
            <family val="3"/>
          </rPr>
          <t xml:space="preserve">=B13*B14/100
</t>
        </r>
      </text>
    </comment>
    <comment ref="B17" authorId="0">
      <text>
        <r>
          <rPr>
            <sz val="10"/>
            <rFont val="ＭＳ Ｐゴシック"/>
            <family val="3"/>
          </rPr>
          <t xml:space="preserve">=B3
</t>
        </r>
      </text>
    </comment>
  </commentList>
</comments>
</file>

<file path=xl/sharedStrings.xml><?xml version="1.0" encoding="utf-8"?>
<sst xmlns="http://schemas.openxmlformats.org/spreadsheetml/2006/main" count="102" uniqueCount="73">
  <si>
    <t>x</t>
  </si>
  <si>
    <t>水表面温度</t>
  </si>
  <si>
    <t>℃</t>
  </si>
  <si>
    <t>m</t>
  </si>
  <si>
    <t>空気温度</t>
  </si>
  <si>
    <t>J/m2-s</t>
  </si>
  <si>
    <t>W/m-K</t>
  </si>
  <si>
    <t>W/m2</t>
  </si>
  <si>
    <t>空気境膜U=3m/s</t>
  </si>
  <si>
    <t>m2/s</t>
  </si>
  <si>
    <t>顕熱移動</t>
  </si>
  <si>
    <t>湿度</t>
  </si>
  <si>
    <t>%</t>
  </si>
  <si>
    <t>kPa</t>
  </si>
  <si>
    <t>大気圧</t>
  </si>
  <si>
    <t>NA</t>
  </si>
  <si>
    <t>mol/m2-s</t>
  </si>
  <si>
    <t>J/mol</t>
  </si>
  <si>
    <t>潜熱移動</t>
  </si>
  <si>
    <t>水面温度 Ts</t>
  </si>
  <si>
    <t>気温 T</t>
  </si>
  <si>
    <t>水の蒸発潜熱32℃</t>
  </si>
  <si>
    <t>Ts</t>
  </si>
  <si>
    <t>q</t>
  </si>
  <si>
    <t>飽和水蒸気圧p*</t>
  </si>
  <si>
    <t>空気水蒸気分圧p∞</t>
  </si>
  <si>
    <t>境膜厚さδ</t>
  </si>
  <si>
    <t>空気熱伝導度λ</t>
  </si>
  <si>
    <t>熱流束q顕熱</t>
  </si>
  <si>
    <t>水蒸気拡散係数DAB</t>
  </si>
  <si>
    <t>R</t>
  </si>
  <si>
    <t>kPa-m3/mol-K</t>
  </si>
  <si>
    <t>潜熱移動q潜熱</t>
  </si>
  <si>
    <t>x</t>
  </si>
  <si>
    <t>℃</t>
  </si>
  <si>
    <t>℃</t>
  </si>
  <si>
    <t>W/m-K</t>
  </si>
  <si>
    <t>m</t>
  </si>
  <si>
    <t>W/m2</t>
  </si>
  <si>
    <t>mm</t>
  </si>
  <si>
    <t>U=0.5m/s</t>
  </si>
  <si>
    <t>kPa</t>
  </si>
  <si>
    <t>℃</t>
  </si>
  <si>
    <t>kPa</t>
  </si>
  <si>
    <t>%</t>
  </si>
  <si>
    <t>℃</t>
  </si>
  <si>
    <t>Ts</t>
  </si>
  <si>
    <t>q</t>
  </si>
  <si>
    <t>m2/s</t>
  </si>
  <si>
    <t>R</t>
  </si>
  <si>
    <t>kPa-m3/mol-K</t>
  </si>
  <si>
    <t>NA</t>
  </si>
  <si>
    <t>mol/m2-s</t>
  </si>
  <si>
    <t>J/mol</t>
  </si>
  <si>
    <t>J/m2-s</t>
  </si>
  <si>
    <t>空気温度T∞</t>
  </si>
  <si>
    <t>気温 T∞</t>
  </si>
  <si>
    <t>空気側顕熱移動</t>
  </si>
  <si>
    <t>m</t>
  </si>
  <si>
    <t>水膜厚さL2</t>
  </si>
  <si>
    <t>水熱伝導度λ2</t>
  </si>
  <si>
    <t>水膜-皮膚伝熱</t>
  </si>
  <si>
    <t>皮膚境膜厚さL1</t>
  </si>
  <si>
    <t>皮膚熱伝導度λ1</t>
  </si>
  <si>
    <t>体温T0</t>
  </si>
  <si>
    <t>伝熱速度</t>
  </si>
  <si>
    <t>q顕熱+q潜熱</t>
  </si>
  <si>
    <t>物質移動（潜熱移動）</t>
  </si>
  <si>
    <t>合計</t>
  </si>
  <si>
    <t>皮膚温Ts</t>
  </si>
  <si>
    <t>水面温度 Tw</t>
  </si>
  <si>
    <t>水表面温度Tw</t>
  </si>
  <si>
    <t>W/m-K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</si>
</sst>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16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3"/>
      <name val="ＭＳ Ｐゴシック"/>
      <family val="3"/>
    </font>
    <font>
      <sz val="10.25"/>
      <name val="ＭＳ Ｐゴシック"/>
      <family val="3"/>
    </font>
    <font>
      <sz val="11"/>
      <name val="ＭＳ ゴシック"/>
      <family val="3"/>
    </font>
    <font>
      <sz val="11"/>
      <color indexed="40"/>
      <name val="ＭＳ 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2.75"/>
      <name val="ＭＳ Ｐゴシック"/>
      <family val="3"/>
    </font>
    <font>
      <vertAlign val="superscript"/>
      <sz val="10"/>
      <name val="ＭＳ Ｐゴシック"/>
      <family val="3"/>
    </font>
    <font>
      <i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177" fontId="4" fillId="0" borderId="0" xfId="21" applyNumberFormat="1" applyFont="1">
      <alignment/>
      <protection/>
    </xf>
    <xf numFmtId="11" fontId="4" fillId="0" borderId="0" xfId="21" applyNumberFormat="1" applyFont="1">
      <alignment/>
      <protection/>
    </xf>
    <xf numFmtId="0" fontId="7" fillId="0" borderId="0" xfId="0" applyFont="1" applyAlignment="1">
      <alignment vertical="center"/>
    </xf>
    <xf numFmtId="4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1" xfId="21" applyFont="1" applyBorder="1">
      <alignment/>
      <protection/>
    </xf>
    <xf numFmtId="0" fontId="9" fillId="0" borderId="0" xfId="21" applyFont="1">
      <alignment/>
      <protection/>
    </xf>
    <xf numFmtId="4" fontId="4" fillId="0" borderId="0" xfId="21" applyNumberFormat="1" applyFont="1">
      <alignment/>
      <protection/>
    </xf>
    <xf numFmtId="0" fontId="10" fillId="0" borderId="0" xfId="21" applyFont="1">
      <alignment/>
      <protection/>
    </xf>
    <xf numFmtId="176" fontId="7" fillId="0" borderId="0" xfId="0" applyNumberFormat="1" applyFont="1" applyFill="1" applyAlignment="1">
      <alignment vertical="center"/>
    </xf>
    <xf numFmtId="0" fontId="4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375"/>
          <c:w val="0.8705"/>
          <c:h val="0.79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'!$I$2:$I$6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'汗をかくと涼しい '!$J$2:$J$6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'!$K$2:$K$6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'汗をかくと涼しい '!$L$2:$L$6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0132229"/>
        <c:axId val="24081198"/>
      </c:scatterChart>
      <c:valAx>
        <c:axId val="10132229"/>
        <c:scaling>
          <c:orientation val="minMax"/>
          <c:max val="50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081198"/>
        <c:crosses val="autoZero"/>
        <c:crossBetween val="midCat"/>
        <c:dispUnits/>
      </c:valAx>
      <c:valAx>
        <c:axId val="24081198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01322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潜熱移動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'!$M$19:$M$22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'汗をかくと涼しい '!$N$19:$N$22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顕熱移動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'!$K$19:$K$23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'汗をかくと涼しい '!$L$19:$L$23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5404191"/>
        <c:axId val="4419992"/>
      </c:scatterChart>
      <c:valAx>
        <c:axId val="15404191"/>
        <c:scaling>
          <c:orientation val="minMax"/>
          <c:max val="36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水面温度　Ts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419992"/>
        <c:crosses val="autoZero"/>
        <c:crossBetween val="midCat"/>
        <c:dispUnits/>
      </c:val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熱流束　q [W/m2]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041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1"/>
          <c:w val="0.87375"/>
          <c:h val="0.827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詳細モデル'!$I$2:$I$7</c:f>
              <c:numCache/>
            </c:numRef>
          </c:xVal>
          <c:yVal>
            <c:numRef>
              <c:f>'汗をかくと涼しい 詳細モデル'!$J$2:$J$7</c:f>
              <c:numCache/>
            </c:numRef>
          </c:yVal>
          <c:smooth val="0"/>
        </c:ser>
        <c:axId val="39779929"/>
        <c:axId val="22475042"/>
      </c:scatterChart>
      <c:valAx>
        <c:axId val="39779929"/>
        <c:scaling>
          <c:orientation val="minMax"/>
          <c:max val="37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75042"/>
        <c:crosses val="autoZero"/>
        <c:crossBetween val="midCat"/>
        <c:dispUnits/>
      </c:valAx>
      <c:valAx>
        <c:axId val="22475042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97799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潜熱移動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詳細モデル'!$M$19:$M$22</c:f>
              <c:numCache/>
            </c:numRef>
          </c:xVal>
          <c:yVal>
            <c:numRef>
              <c:f>'汗をかくと涼しい 詳細モデル'!$N$19:$N$22</c:f>
              <c:numCache/>
            </c:numRef>
          </c:yVal>
          <c:smooth val="1"/>
        </c:ser>
        <c:ser>
          <c:idx val="1"/>
          <c:order val="1"/>
          <c:tx>
            <c:v>顕熱移動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詳細モデル'!$K$19:$K$23</c:f>
              <c:numCache/>
            </c:numRef>
          </c:xVal>
          <c:yVal>
            <c:numRef>
              <c:f>'汗をかくと涼しい 詳細モデル'!$L$19:$L$23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'汗をかくと涼しい 詳細モデル'!$O$19:$O$20</c:f>
              <c:numCache/>
            </c:numRef>
          </c:xVal>
          <c:yVal>
            <c:numRef>
              <c:f>'汗をかくと涼しい 詳細モデル'!$P$19:$P$20</c:f>
              <c:numCache/>
            </c:numRef>
          </c:yVal>
          <c:smooth val="1"/>
        </c:ser>
        <c:axId val="948787"/>
        <c:axId val="8539084"/>
      </c:scatterChart>
      <c:valAx>
        <c:axId val="948787"/>
        <c:scaling>
          <c:orientation val="minMax"/>
          <c:max val="36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水面温度　Tw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8539084"/>
        <c:crosses val="autoZero"/>
        <c:crossBetween val="midCat"/>
        <c:dispUnits/>
      </c:valAx>
      <c:valAx>
        <c:axId val="85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熱流束　q [W/m</a:t>
                </a:r>
                <a:r>
                  <a:rPr lang="en-US" cap="none" sz="10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87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0.626</cdr:y>
    </cdr:from>
    <cdr:to>
      <cdr:x>0.925</cdr:x>
      <cdr:y>0.6275</cdr:y>
    </cdr:to>
    <cdr:sp>
      <cdr:nvSpPr>
        <cdr:cNvPr id="1" name="Line 1"/>
        <cdr:cNvSpPr>
          <a:spLocks/>
        </cdr:cNvSpPr>
      </cdr:nvSpPr>
      <cdr:spPr>
        <a:xfrm flipV="1">
          <a:off x="28575" y="117157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0.42175</cdr:y>
    </cdr:from>
    <cdr:to>
      <cdr:x>0.91775</cdr:x>
      <cdr:y>0.42175</cdr:y>
    </cdr:to>
    <cdr:sp>
      <cdr:nvSpPr>
        <cdr:cNvPr id="2" name="Line 2"/>
        <cdr:cNvSpPr>
          <a:spLocks/>
        </cdr:cNvSpPr>
      </cdr:nvSpPr>
      <cdr:spPr>
        <a:xfrm>
          <a:off x="123825" y="790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0.14325</cdr:y>
    </cdr:from>
    <cdr:to>
      <cdr:x>0.344</cdr:x>
      <cdr:y>0.24975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2667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0.10075</cdr:x>
      <cdr:y>0.6275</cdr:y>
    </cdr:from>
    <cdr:to>
      <cdr:x>0.3085</cdr:x>
      <cdr:y>0.734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" y="11715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29℃</a:t>
          </a:r>
        </a:p>
      </cdr:txBody>
    </cdr:sp>
  </cdr:relSizeAnchor>
  <cdr:relSizeAnchor xmlns:cdr="http://schemas.openxmlformats.org/drawingml/2006/chartDrawing">
    <cdr:from>
      <cdr:x>0.01175</cdr:x>
      <cdr:y>0.01075</cdr:y>
    </cdr:from>
    <cdr:to>
      <cdr:x>0.214</cdr:x>
      <cdr:y>0.11725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19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0.4145</cdr:x>
      <cdr:y>0.6275</cdr:y>
    </cdr:from>
    <cdr:to>
      <cdr:x>0.61675</cdr:x>
      <cdr:y>0.734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" y="1171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</a:t>
          </a:r>
        </a:p>
      </cdr:txBody>
    </cdr:sp>
  </cdr:relSizeAnchor>
  <cdr:relSizeAnchor xmlns:cdr="http://schemas.openxmlformats.org/drawingml/2006/chartDrawing">
    <cdr:from>
      <cdr:x>0.49725</cdr:x>
      <cdr:y>0.01075</cdr:y>
    </cdr:from>
    <cdr:to>
      <cdr:x>0.92425</cdr:x>
      <cdr:y>0.11725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19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3 m/s</a:t>
          </a:r>
        </a:p>
      </cdr:txBody>
    </cdr:sp>
  </cdr:relSizeAnchor>
  <cdr:relSizeAnchor xmlns:cdr="http://schemas.openxmlformats.org/drawingml/2006/chartDrawing">
    <cdr:from>
      <cdr:x>0.533</cdr:x>
      <cdr:y>0.03725</cdr:y>
    </cdr:from>
    <cdr:to>
      <cdr:x>0.578</cdr:x>
      <cdr:y>0.14375</cdr:y>
    </cdr:to>
    <cdr:sp>
      <cdr:nvSpPr>
        <cdr:cNvPr id="8" name="TextBox 8"/>
        <cdr:cNvSpPr txBox="1">
          <a:spLocks noChangeArrowheads="1"/>
        </cdr:cNvSpPr>
      </cdr:nvSpPr>
      <cdr:spPr>
        <a:xfrm>
          <a:off x="895350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0.01075</cdr:y>
    </cdr:from>
    <cdr:to>
      <cdr:x>0.37275</cdr:x>
      <cdr:y>0.0905</cdr:y>
    </cdr:to>
    <cdr:sp>
      <cdr:nvSpPr>
        <cdr:cNvPr id="9" name="AutoShape 9"/>
        <cdr:cNvSpPr>
          <a:spLocks/>
        </cdr:cNvSpPr>
      </cdr:nvSpPr>
      <cdr:spPr>
        <a:xfrm>
          <a:off x="514350" y="19050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0.4545</cdr:y>
    </cdr:from>
    <cdr:to>
      <cdr:x>0.248</cdr:x>
      <cdr:y>0.561</cdr:y>
    </cdr:to>
    <cdr:sp>
      <cdr:nvSpPr>
        <cdr:cNvPr id="10" name="TextBox 10"/>
        <cdr:cNvSpPr txBox="1">
          <a:spLocks noChangeArrowheads="1"/>
        </cdr:cNvSpPr>
      </cdr:nvSpPr>
      <cdr:spPr>
        <a:xfrm>
          <a:off x="28575" y="8477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 mm</a:t>
          </a:r>
        </a:p>
      </cdr:txBody>
    </cdr:sp>
  </cdr:relSizeAnchor>
  <cdr:relSizeAnchor xmlns:cdr="http://schemas.openxmlformats.org/drawingml/2006/chartDrawing">
    <cdr:from>
      <cdr:x>0.30775</cdr:x>
      <cdr:y>0.42025</cdr:y>
    </cdr:from>
    <cdr:to>
      <cdr:x>0.30775</cdr:x>
      <cdr:y>0.626</cdr:y>
    </cdr:to>
    <cdr:sp>
      <cdr:nvSpPr>
        <cdr:cNvPr id="11" name="Line 11"/>
        <cdr:cNvSpPr>
          <a:spLocks/>
        </cdr:cNvSpPr>
      </cdr:nvSpPr>
      <cdr:spPr>
        <a:xfrm>
          <a:off x="514350" y="781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0.6275</cdr:y>
    </cdr:from>
    <cdr:to>
      <cdr:x>0.9715</cdr:x>
      <cdr:y>0.734</cdr:y>
    </cdr:to>
    <cdr:sp>
      <cdr:nvSpPr>
        <cdr:cNvPr id="12" name="TextBox 12"/>
        <cdr:cNvSpPr txBox="1">
          <a:spLocks noChangeArrowheads="1"/>
        </cdr:cNvSpPr>
      </cdr:nvSpPr>
      <cdr:spPr>
        <a:xfrm>
          <a:off x="1114425" y="11715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p*=3.95</a:t>
          </a:r>
        </a:p>
      </cdr:txBody>
    </cdr:sp>
  </cdr:relSizeAnchor>
  <cdr:relSizeAnchor xmlns:cdr="http://schemas.openxmlformats.org/drawingml/2006/chartDrawing">
    <cdr:from>
      <cdr:x>0.6155</cdr:x>
      <cdr:y>0.314</cdr:y>
    </cdr:from>
    <cdr:to>
      <cdr:x>0.95825</cdr:x>
      <cdr:y>0.4205</cdr:y>
    </cdr:to>
    <cdr:sp>
      <cdr:nvSpPr>
        <cdr:cNvPr id="13" name="TextBox 13"/>
        <cdr:cNvSpPr txBox="1">
          <a:spLocks noChangeArrowheads="1"/>
        </cdr:cNvSpPr>
      </cdr:nvSpPr>
      <cdr:spPr>
        <a:xfrm>
          <a:off x="1038225" y="5810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p∞=3.57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</cdr:x>
      <cdr:y>0.5765</cdr:y>
    </cdr:from>
    <cdr:to>
      <cdr:x>0.9155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352550"/>
          <a:ext cx="933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（１）式
空気からの伝熱
（顕熱移動）</a:t>
          </a:r>
        </a:p>
      </cdr:txBody>
    </cdr:sp>
  </cdr:relSizeAnchor>
  <cdr:relSizeAnchor xmlns:cdr="http://schemas.openxmlformats.org/drawingml/2006/chartDrawing">
    <cdr:from>
      <cdr:x>0.58025</cdr:x>
      <cdr:y>0.14675</cdr:y>
    </cdr:from>
    <cdr:to>
      <cdr:x>0.885</cdr:x>
      <cdr:y>0.3645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342900"/>
          <a:ext cx="10477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（２）式
蒸発による熱消費
（潜熱移動）</a:t>
          </a:r>
        </a:p>
      </cdr:txBody>
    </cdr:sp>
  </cdr:relSizeAnchor>
  <cdr:relSizeAnchor xmlns:cdr="http://schemas.openxmlformats.org/drawingml/2006/chartDrawing">
    <cdr:from>
      <cdr:x>0.56175</cdr:x>
      <cdr:y>0.6045</cdr:y>
    </cdr:from>
    <cdr:to>
      <cdr:x>0.644</cdr:x>
      <cdr:y>0.6555</cdr:y>
    </cdr:to>
    <cdr:sp>
      <cdr:nvSpPr>
        <cdr:cNvPr id="3" name="Line 3"/>
        <cdr:cNvSpPr>
          <a:spLocks/>
        </cdr:cNvSpPr>
      </cdr:nvSpPr>
      <cdr:spPr>
        <a:xfrm>
          <a:off x="1924050" y="14192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0.2115</cdr:y>
    </cdr:from>
    <cdr:to>
      <cdr:x>0.57925</cdr:x>
      <cdr:y>0.2385</cdr:y>
    </cdr:to>
    <cdr:sp>
      <cdr:nvSpPr>
        <cdr:cNvPr id="4" name="Line 4"/>
        <cdr:cNvSpPr>
          <a:spLocks/>
        </cdr:cNvSpPr>
      </cdr:nvSpPr>
      <cdr:spPr>
        <a:xfrm>
          <a:off x="1704975" y="495300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0.1675</cdr:y>
    </cdr:from>
    <cdr:to>
      <cdr:x>0.411</cdr:x>
      <cdr:y>0.31675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390525"/>
          <a:ext cx="65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水面温度
=湿球温度</a:t>
          </a:r>
        </a:p>
      </cdr:txBody>
    </cdr:sp>
  </cdr:relSizeAnchor>
  <cdr:relSizeAnchor xmlns:cdr="http://schemas.openxmlformats.org/drawingml/2006/chartDrawing">
    <cdr:from>
      <cdr:x>0.3175</cdr:x>
      <cdr:y>0.318</cdr:y>
    </cdr:from>
    <cdr:to>
      <cdr:x>0.38375</cdr:x>
      <cdr:y>0.4855</cdr:y>
    </cdr:to>
    <cdr:sp>
      <cdr:nvSpPr>
        <cdr:cNvPr id="6" name="Line 6"/>
        <cdr:cNvSpPr>
          <a:spLocks/>
        </cdr:cNvSpPr>
      </cdr:nvSpPr>
      <cdr:spPr>
        <a:xfrm>
          <a:off x="1085850" y="742950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0.3435</cdr:y>
    </cdr:from>
    <cdr:to>
      <cdr:x>0.39</cdr:x>
      <cdr:y>0.6555</cdr:y>
    </cdr:to>
    <cdr:sp>
      <cdr:nvSpPr>
        <cdr:cNvPr id="7" name="Line 7"/>
        <cdr:cNvSpPr>
          <a:spLocks/>
        </cdr:cNvSpPr>
      </cdr:nvSpPr>
      <cdr:spPr>
        <a:xfrm flipH="1">
          <a:off x="1333500" y="8096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57150</xdr:rowOff>
    </xdr:from>
    <xdr:to>
      <xdr:col>8</xdr:col>
      <xdr:colOff>133350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4629150" y="57150"/>
        <a:ext cx="16954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76200</xdr:rowOff>
    </xdr:from>
    <xdr:to>
      <xdr:col>9</xdr:col>
      <xdr:colOff>9525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867150" y="2228850"/>
        <a:ext cx="34385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0.131</cdr:y>
    </cdr:from>
    <cdr:to>
      <cdr:x>0.70375</cdr:x>
      <cdr:y>0.2085</cdr:y>
    </cdr:to>
    <cdr:sp>
      <cdr:nvSpPr>
        <cdr:cNvPr id="1" name="TextBox 4"/>
        <cdr:cNvSpPr txBox="1">
          <a:spLocks noChangeArrowheads="1"/>
        </cdr:cNvSpPr>
      </cdr:nvSpPr>
      <cdr:spPr>
        <a:xfrm>
          <a:off x="866775" y="3524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0.0115</cdr:x>
      <cdr:y>0.011</cdr:y>
    </cdr:from>
    <cdr:to>
      <cdr:x>0.218</cdr:x>
      <cdr:y>0.0885</cdr:y>
    </cdr:to>
    <cdr:sp>
      <cdr:nvSpPr>
        <cdr:cNvPr id="2" name="TextBox 7"/>
        <cdr:cNvSpPr txBox="1">
          <a:spLocks noChangeArrowheads="1"/>
        </cdr:cNvSpPr>
      </cdr:nvSpPr>
      <cdr:spPr>
        <a:xfrm>
          <a:off x="19050" y="285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0.0115</cdr:x>
      <cdr:y>0.36475</cdr:y>
    </cdr:from>
    <cdr:to>
      <cdr:x>0.20725</cdr:x>
      <cdr:y>0.43875</cdr:y>
    </cdr:to>
    <cdr:sp>
      <cdr:nvSpPr>
        <cdr:cNvPr id="3" name="TextBox 8"/>
        <cdr:cNvSpPr txBox="1">
          <a:spLocks noChangeArrowheads="1"/>
        </cdr:cNvSpPr>
      </cdr:nvSpPr>
      <cdr:spPr>
        <a:xfrm>
          <a:off x="19050" y="9810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水面</a:t>
          </a:r>
        </a:p>
      </cdr:txBody>
    </cdr:sp>
  </cdr:relSizeAnchor>
  <cdr:relSizeAnchor xmlns:cdr="http://schemas.openxmlformats.org/drawingml/2006/chartDrawing">
    <cdr:from>
      <cdr:x>0.49725</cdr:x>
      <cdr:y>0.011</cdr:y>
    </cdr:from>
    <cdr:to>
      <cdr:x>0.92125</cdr:x>
      <cdr:y>0.0885</cdr:y>
    </cdr:to>
    <cdr:sp>
      <cdr:nvSpPr>
        <cdr:cNvPr id="4" name="TextBox 10"/>
        <cdr:cNvSpPr txBox="1">
          <a:spLocks noChangeArrowheads="1"/>
        </cdr:cNvSpPr>
      </cdr:nvSpPr>
      <cdr:spPr>
        <a:xfrm>
          <a:off x="866775" y="285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風速 3 m/s</a:t>
          </a:r>
        </a:p>
      </cdr:txBody>
    </cdr:sp>
  </cdr:relSizeAnchor>
  <cdr:relSizeAnchor xmlns:cdr="http://schemas.openxmlformats.org/drawingml/2006/chartDrawing">
    <cdr:from>
      <cdr:x>0.53125</cdr:x>
      <cdr:y>0.03275</cdr:y>
    </cdr:from>
    <cdr:to>
      <cdr:x>0.57475</cdr:x>
      <cdr:y>0.11025</cdr:y>
    </cdr:to>
    <cdr:sp>
      <cdr:nvSpPr>
        <cdr:cNvPr id="5" name="TextBox 11"/>
        <cdr:cNvSpPr txBox="1">
          <a:spLocks noChangeArrowheads="1"/>
        </cdr:cNvSpPr>
      </cdr:nvSpPr>
      <cdr:spPr>
        <a:xfrm>
          <a:off x="923925" y="857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0.00975</cdr:y>
    </cdr:from>
    <cdr:to>
      <cdr:x>0.373</cdr:x>
      <cdr:y>0.0815</cdr:y>
    </cdr:to>
    <cdr:sp>
      <cdr:nvSpPr>
        <cdr:cNvPr id="6" name="AutoShape 12"/>
        <cdr:cNvSpPr>
          <a:spLocks/>
        </cdr:cNvSpPr>
      </cdr:nvSpPr>
      <cdr:spPr>
        <a:xfrm>
          <a:off x="533400" y="19050"/>
          <a:ext cx="114300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0.456</cdr:y>
    </cdr:from>
    <cdr:to>
      <cdr:x>0.91975</cdr:x>
      <cdr:y>0.456</cdr:y>
    </cdr:to>
    <cdr:sp>
      <cdr:nvSpPr>
        <cdr:cNvPr id="7" name="Line 18"/>
        <cdr:cNvSpPr>
          <a:spLocks/>
        </cdr:cNvSpPr>
      </cdr:nvSpPr>
      <cdr:spPr>
        <a:xfrm flipV="1">
          <a:off x="114300" y="1228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0.50325</cdr:y>
    </cdr:from>
    <cdr:to>
      <cdr:x>0.9195</cdr:x>
      <cdr:y>0.50325</cdr:y>
    </cdr:to>
    <cdr:sp>
      <cdr:nvSpPr>
        <cdr:cNvPr id="8" name="Line 19"/>
        <cdr:cNvSpPr>
          <a:spLocks/>
        </cdr:cNvSpPr>
      </cdr:nvSpPr>
      <cdr:spPr>
        <a:xfrm flipV="1">
          <a:off x="114300" y="13525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0.34325</cdr:y>
    </cdr:from>
    <cdr:to>
      <cdr:x>0.92</cdr:x>
      <cdr:y>0.34325</cdr:y>
    </cdr:to>
    <cdr:sp>
      <cdr:nvSpPr>
        <cdr:cNvPr id="9" name="Line 20"/>
        <cdr:cNvSpPr>
          <a:spLocks/>
        </cdr:cNvSpPr>
      </cdr:nvSpPr>
      <cdr:spPr>
        <a:xfrm flipV="1">
          <a:off x="114300" y="9239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0.72625</cdr:y>
    </cdr:from>
    <cdr:to>
      <cdr:x>0.9195</cdr:x>
      <cdr:y>0.72625</cdr:y>
    </cdr:to>
    <cdr:sp>
      <cdr:nvSpPr>
        <cdr:cNvPr id="10" name="Line 21"/>
        <cdr:cNvSpPr>
          <a:spLocks/>
        </cdr:cNvSpPr>
      </cdr:nvSpPr>
      <cdr:spPr>
        <a:xfrm flipV="1">
          <a:off x="114300" y="1962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0.83975</cdr:y>
    </cdr:from>
    <cdr:to>
      <cdr:x>0.977</cdr:x>
      <cdr:y>0.91375</cdr:y>
    </cdr:to>
    <cdr:sp>
      <cdr:nvSpPr>
        <cdr:cNvPr id="11" name="TextBox 23"/>
        <cdr:cNvSpPr txBox="1">
          <a:spLocks noChangeArrowheads="1"/>
        </cdr:cNvSpPr>
      </cdr:nvSpPr>
      <cdr:spPr>
        <a:xfrm>
          <a:off x="923925" y="226695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0.57775</cdr:x>
      <cdr:y>0.50325</cdr:y>
    </cdr:from>
    <cdr:to>
      <cdr:x>0.87125</cdr:x>
      <cdr:y>0.57725</cdr:y>
    </cdr:to>
    <cdr:sp>
      <cdr:nvSpPr>
        <cdr:cNvPr id="12" name="TextBox 24"/>
        <cdr:cNvSpPr txBox="1">
          <a:spLocks noChangeArrowheads="1"/>
        </cdr:cNvSpPr>
      </cdr:nvSpPr>
      <cdr:spPr>
        <a:xfrm>
          <a:off x="1009650" y="13525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32.5℃</a:t>
          </a:r>
        </a:p>
      </cdr:txBody>
    </cdr:sp>
  </cdr:relSizeAnchor>
  <cdr:relSizeAnchor xmlns:cdr="http://schemas.openxmlformats.org/drawingml/2006/chartDrawing">
    <cdr:from>
      <cdr:x>0.206</cdr:x>
      <cdr:y>0.36475</cdr:y>
    </cdr:from>
    <cdr:to>
      <cdr:x>0.77675</cdr:x>
      <cdr:y>0.4705</cdr:y>
    </cdr:to>
    <cdr:sp>
      <cdr:nvSpPr>
        <cdr:cNvPr id="13" name="TextBox 25"/>
        <cdr:cNvSpPr txBox="1">
          <a:spLocks noChangeArrowheads="1"/>
        </cdr:cNvSpPr>
      </cdr:nvSpPr>
      <cdr:spPr>
        <a:xfrm>
          <a:off x="352425" y="98107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31.3℃</a:t>
          </a:r>
        </a:p>
      </cdr:txBody>
    </cdr:sp>
  </cdr:relSizeAnchor>
  <cdr:relSizeAnchor xmlns:cdr="http://schemas.openxmlformats.org/drawingml/2006/chartDrawing">
    <cdr:from>
      <cdr:x>0.2175</cdr:x>
      <cdr:y>0.83975</cdr:y>
    </cdr:from>
    <cdr:to>
      <cdr:x>0.61975</cdr:x>
      <cdr:y>0.91375</cdr:y>
    </cdr:to>
    <cdr:sp>
      <cdr:nvSpPr>
        <cdr:cNvPr id="14" name="TextBox 26"/>
        <cdr:cNvSpPr txBox="1">
          <a:spLocks noChangeArrowheads="1"/>
        </cdr:cNvSpPr>
      </cdr:nvSpPr>
      <cdr:spPr>
        <a:xfrm>
          <a:off x="381000" y="226695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0.13175</cdr:x>
      <cdr:y>0.50325</cdr:y>
    </cdr:from>
    <cdr:to>
      <cdr:x>0.534</cdr:x>
      <cdr:y>0.57725</cdr:y>
    </cdr:to>
    <cdr:sp>
      <cdr:nvSpPr>
        <cdr:cNvPr id="15" name="TextBox 27"/>
        <cdr:cNvSpPr txBox="1">
          <a:spLocks noChangeArrowheads="1"/>
        </cdr:cNvSpPr>
      </cdr:nvSpPr>
      <cdr:spPr>
        <a:xfrm>
          <a:off x="228600" y="135255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皮膚表面</a:t>
          </a:r>
        </a:p>
      </cdr:txBody>
    </cdr:sp>
  </cdr:relSizeAnchor>
  <cdr:relSizeAnchor xmlns:cdr="http://schemas.openxmlformats.org/drawingml/2006/chartDrawing">
    <cdr:from>
      <cdr:x>0.06875</cdr:x>
      <cdr:y>0.50325</cdr:y>
    </cdr:from>
    <cdr:to>
      <cdr:x>0.91975</cdr:x>
      <cdr:y>0.967</cdr:y>
    </cdr:to>
    <cdr:sp>
      <cdr:nvSpPr>
        <cdr:cNvPr id="16" name="Rectangle 28"/>
        <cdr:cNvSpPr>
          <a:spLocks/>
        </cdr:cNvSpPr>
      </cdr:nvSpPr>
      <cdr:spPr>
        <a:xfrm>
          <a:off x="114300" y="1352550"/>
          <a:ext cx="1495425" cy="1257300"/>
        </a:xfrm>
        <a:prstGeom prst="rect">
          <a:avLst/>
        </a:prstGeom>
        <a:solidFill>
          <a:srgbClr val="FFCC99">
            <a:alpha val="14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0.456</cdr:y>
    </cdr:from>
    <cdr:to>
      <cdr:x>0.92</cdr:x>
      <cdr:y>0.50325</cdr:y>
    </cdr:to>
    <cdr:sp>
      <cdr:nvSpPr>
        <cdr:cNvPr id="17" name="Rectangle 29"/>
        <cdr:cNvSpPr>
          <a:spLocks/>
        </cdr:cNvSpPr>
      </cdr:nvSpPr>
      <cdr:spPr>
        <a:xfrm>
          <a:off x="114300" y="1228725"/>
          <a:ext cx="1495425" cy="123825"/>
        </a:xfrm>
        <a:prstGeom prst="rect">
          <a:avLst/>
        </a:prstGeom>
        <a:solidFill>
          <a:srgbClr val="00CCFF">
            <a:alpha val="14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0.436</cdr:y>
    </cdr:from>
    <cdr:to>
      <cdr:x>0.3865</cdr:x>
      <cdr:y>0.5345</cdr:y>
    </cdr:to>
    <cdr:sp>
      <cdr:nvSpPr>
        <cdr:cNvPr id="18" name="TextBox 30"/>
        <cdr:cNvSpPr txBox="1">
          <a:spLocks noChangeArrowheads="1"/>
        </cdr:cNvSpPr>
      </cdr:nvSpPr>
      <cdr:spPr>
        <a:xfrm>
          <a:off x="19050" y="117157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0.2 mm</a:t>
          </a:r>
        </a:p>
      </cdr:txBody>
    </cdr:sp>
  </cdr:relSizeAnchor>
  <cdr:relSizeAnchor xmlns:cdr="http://schemas.openxmlformats.org/drawingml/2006/chartDrawing">
    <cdr:from>
      <cdr:x>0.70275</cdr:x>
      <cdr:y>0.364</cdr:y>
    </cdr:from>
    <cdr:to>
      <cdr:x>0.99625</cdr:x>
      <cdr:y>0.4555</cdr:y>
    </cdr:to>
    <cdr:sp>
      <cdr:nvSpPr>
        <cdr:cNvPr id="19" name="TextBox 31"/>
        <cdr:cNvSpPr txBox="1">
          <a:spLocks noChangeArrowheads="1"/>
        </cdr:cNvSpPr>
      </cdr:nvSpPr>
      <cdr:spPr>
        <a:xfrm>
          <a:off x="1228725" y="9810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2 mm</a:t>
          </a:r>
        </a:p>
      </cdr:txBody>
    </cdr:sp>
  </cdr:relSizeAnchor>
  <cdr:relSizeAnchor xmlns:cdr="http://schemas.openxmlformats.org/drawingml/2006/chartDrawing">
    <cdr:from>
      <cdr:x>0.0115</cdr:x>
      <cdr:y>0.6475</cdr:y>
    </cdr:from>
    <cdr:to>
      <cdr:x>0.3865</cdr:x>
      <cdr:y>0.746</cdr:y>
    </cdr:to>
    <cdr:sp>
      <cdr:nvSpPr>
        <cdr:cNvPr id="20" name="TextBox 32"/>
        <cdr:cNvSpPr txBox="1">
          <a:spLocks noChangeArrowheads="1"/>
        </cdr:cNvSpPr>
      </cdr:nvSpPr>
      <cdr:spPr>
        <a:xfrm>
          <a:off x="19050" y="174307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0.62775</cdr:x>
      <cdr:y>0.1045</cdr:y>
    </cdr:from>
    <cdr:to>
      <cdr:x>0.9215</cdr:x>
      <cdr:y>0.22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247650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蒸発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((2)式)
</a:t>
          </a:r>
        </a:p>
      </cdr:txBody>
    </cdr:sp>
  </cdr:relSizeAnchor>
  <cdr:relSizeAnchor xmlns:cdr="http://schemas.openxmlformats.org/drawingml/2006/chartDrawing">
    <cdr:from>
      <cdr:x>0.57975</cdr:x>
      <cdr:y>0.67575</cdr:y>
    </cdr:from>
    <cdr:to>
      <cdr:x>0.673</cdr:x>
      <cdr:y>0.73625</cdr:y>
    </cdr:to>
    <cdr:sp>
      <cdr:nvSpPr>
        <cdr:cNvPr id="2" name="Line 3"/>
        <cdr:cNvSpPr>
          <a:spLocks/>
        </cdr:cNvSpPr>
      </cdr:nvSpPr>
      <cdr:spPr>
        <a:xfrm>
          <a:off x="1990725" y="1609725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0.41825</cdr:y>
    </cdr:from>
    <cdr:to>
      <cdr:x>0.61325</cdr:x>
      <cdr:y>0.456</cdr:y>
    </cdr:to>
    <cdr:sp>
      <cdr:nvSpPr>
        <cdr:cNvPr id="3" name="Line 4"/>
        <cdr:cNvSpPr>
          <a:spLocks/>
        </cdr:cNvSpPr>
      </cdr:nvSpPr>
      <cdr:spPr>
        <a:xfrm flipV="1">
          <a:off x="1581150" y="990600"/>
          <a:ext cx="523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</cdr:x>
      <cdr:y>0.17675</cdr:y>
    </cdr:from>
    <cdr:to>
      <cdr:x>0.44825</cdr:x>
      <cdr:y>0.32825</cdr:y>
    </cdr:to>
    <cdr:sp>
      <cdr:nvSpPr>
        <cdr:cNvPr id="4" name="TextBox 5"/>
        <cdr:cNvSpPr txBox="1">
          <a:spLocks noChangeArrowheads="1"/>
        </cdr:cNvSpPr>
      </cdr:nvSpPr>
      <cdr:spPr>
        <a:xfrm>
          <a:off x="876300" y="419100"/>
          <a:ext cx="657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水面温度
=湿球温度</a:t>
          </a:r>
        </a:p>
      </cdr:txBody>
    </cdr:sp>
  </cdr:relSizeAnchor>
  <cdr:relSizeAnchor xmlns:cdr="http://schemas.openxmlformats.org/drawingml/2006/chartDrawing">
    <cdr:from>
      <cdr:x>0.34975</cdr:x>
      <cdr:y>0.3445</cdr:y>
    </cdr:from>
    <cdr:to>
      <cdr:x>0.4125</cdr:x>
      <cdr:y>0.5305</cdr:y>
    </cdr:to>
    <cdr:sp>
      <cdr:nvSpPr>
        <cdr:cNvPr id="5" name="Line 6"/>
        <cdr:cNvSpPr>
          <a:spLocks/>
        </cdr:cNvSpPr>
      </cdr:nvSpPr>
      <cdr:spPr>
        <a:xfrm>
          <a:off x="1200150" y="819150"/>
          <a:ext cx="219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0.2215</cdr:y>
    </cdr:from>
    <cdr:to>
      <cdr:x>0.6</cdr:x>
      <cdr:y>0.7615</cdr:y>
    </cdr:to>
    <cdr:sp>
      <cdr:nvSpPr>
        <cdr:cNvPr id="6" name="Line 8"/>
        <cdr:cNvSpPr>
          <a:spLocks/>
        </cdr:cNvSpPr>
      </cdr:nvSpPr>
      <cdr:spPr>
        <a:xfrm flipV="1">
          <a:off x="971550" y="523875"/>
          <a:ext cx="108585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0.678</cdr:y>
    </cdr:from>
    <cdr:to>
      <cdr:x>0.9895</cdr:x>
      <cdr:y>0.7935</cdr:y>
    </cdr:to>
    <cdr:sp>
      <cdr:nvSpPr>
        <cdr:cNvPr id="7" name="TextBox 9"/>
        <cdr:cNvSpPr txBox="1">
          <a:spLocks noChangeArrowheads="1"/>
        </cdr:cNvSpPr>
      </cdr:nvSpPr>
      <cdr:spPr>
        <a:xfrm>
          <a:off x="2390775" y="1619250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伝熱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((1)式)
</a:t>
          </a:r>
        </a:p>
      </cdr:txBody>
    </cdr:sp>
  </cdr:relSizeAnchor>
  <cdr:relSizeAnchor xmlns:cdr="http://schemas.openxmlformats.org/drawingml/2006/chartDrawing">
    <cdr:from>
      <cdr:x>0.614</cdr:x>
      <cdr:y>0.343</cdr:y>
    </cdr:from>
    <cdr:to>
      <cdr:x>0.974</cdr:x>
      <cdr:y>0.562</cdr:y>
    </cdr:to>
    <cdr:sp>
      <cdr:nvSpPr>
        <cdr:cNvPr id="8" name="TextBox 10"/>
        <cdr:cNvSpPr txBox="1">
          <a:spLocks noChangeArrowheads="1"/>
        </cdr:cNvSpPr>
      </cdr:nvSpPr>
      <cdr:spPr>
        <a:xfrm>
          <a:off x="2105025" y="819150"/>
          <a:ext cx="1238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蒸発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 </a:t>
          </a:r>
          <a:r>
            <a:rPr lang="en-US" cap="none" sz="1100" b="0" i="1" u="none" baseline="0">
              <a:latin typeface="ＭＳ Ｐゴシック"/>
              <a:ea typeface="ＭＳ Ｐゴシック"/>
              <a:cs typeface="ＭＳ Ｐゴシック"/>
            </a:rPr>
            <a:t>q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伝熱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
</a:t>
          </a:r>
        </a:p>
      </cdr:txBody>
    </cdr:sp>
  </cdr:relSizeAnchor>
  <cdr:relSizeAnchor xmlns:cdr="http://schemas.openxmlformats.org/drawingml/2006/chartDrawing">
    <cdr:from>
      <cdr:x>0.57975</cdr:x>
      <cdr:y>0.1425</cdr:y>
    </cdr:from>
    <cdr:to>
      <cdr:x>0.62775</cdr:x>
      <cdr:y>0.176</cdr:y>
    </cdr:to>
    <cdr:sp>
      <cdr:nvSpPr>
        <cdr:cNvPr id="9" name="Line 11"/>
        <cdr:cNvSpPr>
          <a:spLocks/>
        </cdr:cNvSpPr>
      </cdr:nvSpPr>
      <cdr:spPr>
        <a:xfrm>
          <a:off x="1990725" y="333375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6</xdr:row>
      <xdr:rowOff>19050</xdr:rowOff>
    </xdr:from>
    <xdr:to>
      <xdr:col>7</xdr:col>
      <xdr:colOff>561975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4048125" y="952500"/>
        <a:ext cx="17526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23</xdr:row>
      <xdr:rowOff>142875</xdr:rowOff>
    </xdr:from>
    <xdr:to>
      <xdr:col>14</xdr:col>
      <xdr:colOff>657225</xdr:colOff>
      <xdr:row>39</xdr:row>
      <xdr:rowOff>9525</xdr:rowOff>
    </xdr:to>
    <xdr:graphicFrame>
      <xdr:nvGraphicFramePr>
        <xdr:cNvPr id="2" name="Chart 6"/>
        <xdr:cNvGraphicFramePr/>
      </xdr:nvGraphicFramePr>
      <xdr:xfrm>
        <a:off x="7943850" y="3667125"/>
        <a:ext cx="34385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26" sqref="D26"/>
    </sheetView>
  </sheetViews>
  <sheetFormatPr defaultColWidth="12" defaultRowHeight="10.5"/>
  <cols>
    <col min="1" max="1" width="20.33203125" style="2" customWidth="1"/>
    <col min="2" max="2" width="11.33203125" style="2" customWidth="1"/>
    <col min="3" max="7" width="12" style="2" customWidth="1"/>
    <col min="8" max="8" width="16.66015625" style="2" customWidth="1"/>
    <col min="9" max="9" width="19.33203125" style="2" customWidth="1"/>
    <col min="10" max="16384" width="12" style="2" customWidth="1"/>
  </cols>
  <sheetData>
    <row r="1" spans="1:9" ht="12">
      <c r="A1" s="14" t="s">
        <v>10</v>
      </c>
      <c r="I1" s="2" t="s">
        <v>33</v>
      </c>
    </row>
    <row r="2" spans="1:10" ht="12.75" thickBot="1">
      <c r="A2" s="2" t="s">
        <v>4</v>
      </c>
      <c r="B2" s="2">
        <v>36</v>
      </c>
      <c r="C2" s="2" t="s">
        <v>34</v>
      </c>
      <c r="I2" s="2">
        <v>29</v>
      </c>
      <c r="J2" s="2">
        <v>0</v>
      </c>
    </row>
    <row r="3" spans="1:10" ht="12.75" thickBot="1">
      <c r="A3" s="2" t="s">
        <v>1</v>
      </c>
      <c r="B3" s="11">
        <v>28.779993210295586</v>
      </c>
      <c r="C3" s="2" t="s">
        <v>35</v>
      </c>
      <c r="I3" s="2">
        <v>29</v>
      </c>
      <c r="J3" s="2">
        <v>1</v>
      </c>
    </row>
    <row r="4" spans="9:12" ht="12">
      <c r="I4" s="3">
        <v>29</v>
      </c>
      <c r="J4" s="2">
        <v>3</v>
      </c>
      <c r="K4" s="2">
        <v>49</v>
      </c>
      <c r="L4" s="2">
        <v>3</v>
      </c>
    </row>
    <row r="5" spans="9:12" ht="12">
      <c r="I5" s="2">
        <v>36</v>
      </c>
      <c r="J5" s="2">
        <v>5</v>
      </c>
      <c r="K5" s="2">
        <v>42</v>
      </c>
      <c r="L5" s="2">
        <v>5</v>
      </c>
    </row>
    <row r="6" spans="1:12" ht="12">
      <c r="A6" s="2" t="s">
        <v>27</v>
      </c>
      <c r="B6" s="2">
        <v>0.0263</v>
      </c>
      <c r="C6" s="2" t="s">
        <v>36</v>
      </c>
      <c r="I6" s="2">
        <v>36</v>
      </c>
      <c r="J6" s="2">
        <v>8.3</v>
      </c>
      <c r="K6" s="2">
        <v>42</v>
      </c>
      <c r="L6" s="2">
        <v>8.3</v>
      </c>
    </row>
    <row r="7" spans="1:3" ht="12">
      <c r="A7" s="2" t="s">
        <v>26</v>
      </c>
      <c r="B7" s="2">
        <v>0.002</v>
      </c>
      <c r="C7" s="2" t="s">
        <v>37</v>
      </c>
    </row>
    <row r="8" spans="1:11" ht="12">
      <c r="A8" s="2" t="s">
        <v>28</v>
      </c>
      <c r="B8" s="12">
        <f>-B6*(B2-B3)/B7</f>
        <v>-94.94308928461304</v>
      </c>
      <c r="C8" s="2" t="s">
        <v>38</v>
      </c>
      <c r="J8" s="2" t="s">
        <v>8</v>
      </c>
      <c r="K8" s="2" t="s">
        <v>39</v>
      </c>
    </row>
    <row r="9" spans="1:11" ht="12">
      <c r="A9" s="1"/>
      <c r="B9" s="4"/>
      <c r="J9" s="2" t="s">
        <v>40</v>
      </c>
      <c r="K9" s="2" t="s">
        <v>39</v>
      </c>
    </row>
    <row r="10" ht="12">
      <c r="A10" s="14" t="s">
        <v>67</v>
      </c>
    </row>
    <row r="11" spans="1:3" ht="12">
      <c r="A11" s="2" t="s">
        <v>14</v>
      </c>
      <c r="B11" s="2">
        <v>101</v>
      </c>
      <c r="C11" s="2" t="s">
        <v>41</v>
      </c>
    </row>
    <row r="12" spans="1:3" ht="12">
      <c r="A12" s="2" t="s">
        <v>20</v>
      </c>
      <c r="B12" s="2">
        <v>36</v>
      </c>
      <c r="C12" s="2" t="s">
        <v>42</v>
      </c>
    </row>
    <row r="13" spans="1:3" ht="12">
      <c r="A13" s="2" t="s">
        <v>24</v>
      </c>
      <c r="B13" s="4">
        <f>(101.3/760)*EXP(18.3036-3816.44/((B12+273.15)-46.13))</f>
        <v>5.919741003486575</v>
      </c>
      <c r="C13" s="2" t="s">
        <v>43</v>
      </c>
    </row>
    <row r="14" spans="1:3" ht="12">
      <c r="A14" s="2" t="s">
        <v>11</v>
      </c>
      <c r="B14" s="2">
        <v>60</v>
      </c>
      <c r="C14" s="2" t="s">
        <v>44</v>
      </c>
    </row>
    <row r="15" spans="1:3" ht="12">
      <c r="A15" s="2" t="s">
        <v>25</v>
      </c>
      <c r="B15" s="4">
        <f>B13*B14/100</f>
        <v>3.5518446020919447</v>
      </c>
      <c r="C15" s="2" t="s">
        <v>43</v>
      </c>
    </row>
    <row r="16" ht="12"/>
    <row r="17" spans="1:13" ht="12">
      <c r="A17" s="2" t="s">
        <v>19</v>
      </c>
      <c r="B17" s="2">
        <f>B3</f>
        <v>28.779993210295586</v>
      </c>
      <c r="C17" s="2" t="s">
        <v>45</v>
      </c>
      <c r="K17" s="2" t="s">
        <v>10</v>
      </c>
      <c r="M17" s="2" t="s">
        <v>18</v>
      </c>
    </row>
    <row r="18" spans="1:12" ht="12">
      <c r="A18" s="2" t="s">
        <v>24</v>
      </c>
      <c r="B18" s="13">
        <f>(101.3/760)*EXP(18.3036-3816.44/((B17+273.15)-46.13))</f>
        <v>3.9304065766961296</v>
      </c>
      <c r="C18" s="2" t="s">
        <v>43</v>
      </c>
      <c r="K18" s="2" t="s">
        <v>46</v>
      </c>
      <c r="L18" s="2" t="s">
        <v>47</v>
      </c>
    </row>
    <row r="19" spans="11:14" ht="12">
      <c r="K19" s="2">
        <v>36</v>
      </c>
      <c r="L19" s="2">
        <v>0</v>
      </c>
      <c r="M19" s="2">
        <v>31</v>
      </c>
      <c r="N19" s="2">
        <v>228.3</v>
      </c>
    </row>
    <row r="20" spans="11:14" ht="12">
      <c r="K20" s="2">
        <v>32</v>
      </c>
      <c r="L20" s="2">
        <v>-52.6</v>
      </c>
      <c r="M20" s="2">
        <v>30</v>
      </c>
      <c r="N20" s="2">
        <v>166.6</v>
      </c>
    </row>
    <row r="21" spans="1:14" ht="12">
      <c r="A21" s="2" t="s">
        <v>29</v>
      </c>
      <c r="B21" s="5">
        <v>2.88E-05</v>
      </c>
      <c r="C21" s="2" t="s">
        <v>48</v>
      </c>
      <c r="K21" s="2">
        <v>30</v>
      </c>
      <c r="L21" s="2">
        <v>-78.9</v>
      </c>
      <c r="M21" s="2">
        <v>29</v>
      </c>
      <c r="N21" s="2">
        <v>107.6</v>
      </c>
    </row>
    <row r="22" spans="1:14" ht="12">
      <c r="A22" s="2" t="s">
        <v>49</v>
      </c>
      <c r="B22" s="5">
        <v>0.008314</v>
      </c>
      <c r="C22" s="2" t="s">
        <v>50</v>
      </c>
      <c r="K22" s="2">
        <v>28</v>
      </c>
      <c r="L22" s="2">
        <v>-105.2</v>
      </c>
      <c r="M22" s="2">
        <v>28</v>
      </c>
      <c r="N22" s="2">
        <v>51.1</v>
      </c>
    </row>
    <row r="23" spans="1:12" ht="12">
      <c r="A23" s="2" t="s">
        <v>51</v>
      </c>
      <c r="B23" s="2">
        <f>-(B21/B7)*(1/B22/(B17+273.15))*(B15-B18)</f>
        <v>0.0021716168508802854</v>
      </c>
      <c r="C23" s="2" t="s">
        <v>52</v>
      </c>
      <c r="K23" s="2">
        <v>26</v>
      </c>
      <c r="L23" s="2">
        <v>-131.5</v>
      </c>
    </row>
    <row r="24" spans="1:3" ht="12">
      <c r="A24" s="2" t="s">
        <v>21</v>
      </c>
      <c r="B24" s="2">
        <v>43720</v>
      </c>
      <c r="C24" s="2" t="s">
        <v>53</v>
      </c>
    </row>
    <row r="25" spans="1:3" ht="12">
      <c r="A25" s="2" t="s">
        <v>32</v>
      </c>
      <c r="B25" s="12">
        <f>B24*B23</f>
        <v>94.94308872048607</v>
      </c>
      <c r="C25" s="2" t="s">
        <v>54</v>
      </c>
    </row>
    <row r="26" ht="12"/>
    <row r="27" spans="1:2" ht="12">
      <c r="A27" s="2" t="s">
        <v>66</v>
      </c>
      <c r="B27" s="2">
        <f>B25+B8</f>
        <v>-5.641269638090307E-07</v>
      </c>
    </row>
    <row r="28" ht="12"/>
    <row r="29" ht="12"/>
    <row r="30" ht="12"/>
    <row r="31" ht="12"/>
    <row r="32" ht="12"/>
    <row r="33" ht="12"/>
    <row r="34" ht="12"/>
    <row r="35" ht="12"/>
    <row r="36" ht="13.5">
      <c r="I36" s="10"/>
    </row>
    <row r="38" spans="7:10" ht="13.5">
      <c r="G38" s="15"/>
      <c r="H38" s="6"/>
      <c r="I38" s="6"/>
      <c r="J38" s="6"/>
    </row>
    <row r="39" spans="1:10" ht="13.5">
      <c r="A39" s="6"/>
      <c r="B39" s="6"/>
      <c r="C39" s="6"/>
      <c r="D39" s="7"/>
      <c r="E39" s="7"/>
      <c r="F39" s="8"/>
      <c r="G39" s="15"/>
      <c r="H39" s="9"/>
      <c r="I39" s="10"/>
      <c r="J39" s="10"/>
    </row>
    <row r="40" spans="1:10" ht="13.5">
      <c r="A40" s="6"/>
      <c r="B40" s="6"/>
      <c r="C40" s="6"/>
      <c r="D40" s="7"/>
      <c r="E40" s="7"/>
      <c r="F40" s="8"/>
      <c r="G40" s="15"/>
      <c r="H40" s="9"/>
      <c r="I40" s="10"/>
      <c r="J40" s="10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B1" sqref="B1"/>
    </sheetView>
  </sheetViews>
  <sheetFormatPr defaultColWidth="12" defaultRowHeight="10.5"/>
  <cols>
    <col min="1" max="1" width="20.33203125" style="2" customWidth="1"/>
    <col min="2" max="2" width="11.33203125" style="2" customWidth="1"/>
    <col min="3" max="7" width="12" style="2" customWidth="1"/>
    <col min="8" max="8" width="16.66015625" style="2" customWidth="1"/>
    <col min="9" max="9" width="19.33203125" style="2" customWidth="1"/>
    <col min="10" max="16384" width="12" style="2" customWidth="1"/>
  </cols>
  <sheetData>
    <row r="1" spans="1:9" ht="12">
      <c r="A1" s="14" t="s">
        <v>57</v>
      </c>
      <c r="I1" s="2" t="s">
        <v>0</v>
      </c>
    </row>
    <row r="2" spans="1:10" ht="12.75" thickBot="1">
      <c r="A2" s="2" t="s">
        <v>55</v>
      </c>
      <c r="B2" s="2">
        <v>36</v>
      </c>
      <c r="C2" s="2" t="s">
        <v>2</v>
      </c>
      <c r="I2" s="2">
        <v>36</v>
      </c>
      <c r="J2" s="2">
        <v>0</v>
      </c>
    </row>
    <row r="3" spans="1:10" ht="12.75" thickBot="1">
      <c r="A3" s="2" t="s">
        <v>71</v>
      </c>
      <c r="B3" s="11">
        <v>31.28</v>
      </c>
      <c r="C3" s="2" t="s">
        <v>2</v>
      </c>
      <c r="I3" s="2">
        <v>36</v>
      </c>
      <c r="J3" s="2">
        <v>4</v>
      </c>
    </row>
    <row r="4" spans="9:10" ht="12">
      <c r="I4" s="2">
        <v>32.5</v>
      </c>
      <c r="J4" s="2">
        <v>8</v>
      </c>
    </row>
    <row r="5" spans="9:10" ht="12">
      <c r="I5" s="2">
        <v>31.28</v>
      </c>
      <c r="J5" s="2">
        <v>9</v>
      </c>
    </row>
    <row r="6" spans="1:10" ht="12">
      <c r="A6" s="2" t="s">
        <v>27</v>
      </c>
      <c r="B6" s="2">
        <v>0.0263</v>
      </c>
      <c r="C6" s="2" t="s">
        <v>6</v>
      </c>
      <c r="I6" s="2">
        <v>36</v>
      </c>
      <c r="J6" s="2">
        <v>11</v>
      </c>
    </row>
    <row r="7" spans="1:10" ht="12">
      <c r="A7" s="2" t="s">
        <v>26</v>
      </c>
      <c r="B7" s="2">
        <v>0.002</v>
      </c>
      <c r="C7" s="2" t="s">
        <v>3</v>
      </c>
      <c r="I7" s="3">
        <v>36</v>
      </c>
      <c r="J7" s="2">
        <v>15</v>
      </c>
    </row>
    <row r="8" spans="1:3" ht="12">
      <c r="A8" s="2" t="s">
        <v>28</v>
      </c>
      <c r="B8" s="12">
        <f>-B6*(B2-B3)/B7</f>
        <v>-62.067999999999984</v>
      </c>
      <c r="C8" s="2" t="s">
        <v>7</v>
      </c>
    </row>
    <row r="9" spans="1:2" ht="12">
      <c r="A9" s="1"/>
      <c r="B9" s="4"/>
    </row>
    <row r="10" ht="12">
      <c r="A10" s="14" t="s">
        <v>18</v>
      </c>
    </row>
    <row r="11" spans="1:3" ht="12">
      <c r="A11" s="2" t="s">
        <v>14</v>
      </c>
      <c r="B11" s="2">
        <v>101</v>
      </c>
      <c r="C11" s="2" t="s">
        <v>13</v>
      </c>
    </row>
    <row r="12" spans="1:3" ht="12">
      <c r="A12" s="2" t="s">
        <v>56</v>
      </c>
      <c r="B12" s="2">
        <f>B2</f>
        <v>36</v>
      </c>
      <c r="C12" s="2" t="s">
        <v>2</v>
      </c>
    </row>
    <row r="13" spans="1:3" ht="12">
      <c r="A13" s="2" t="s">
        <v>24</v>
      </c>
      <c r="B13" s="4">
        <f>(101.3/760)*EXP(18.3036-3816.44/((B12+273.15)-46.13))</f>
        <v>5.919741003486575</v>
      </c>
      <c r="C13" s="2" t="s">
        <v>13</v>
      </c>
    </row>
    <row r="14" spans="1:3" ht="12">
      <c r="A14" s="2" t="s">
        <v>11</v>
      </c>
      <c r="B14" s="2">
        <v>60</v>
      </c>
      <c r="C14" s="2" t="s">
        <v>12</v>
      </c>
    </row>
    <row r="15" spans="1:3" ht="12">
      <c r="A15" s="2" t="s">
        <v>25</v>
      </c>
      <c r="B15" s="4">
        <f>B13*B14/100</f>
        <v>3.5518446020919447</v>
      </c>
      <c r="C15" s="2" t="s">
        <v>13</v>
      </c>
    </row>
    <row r="16" ht="12"/>
    <row r="17" spans="1:15" ht="12">
      <c r="A17" s="2" t="s">
        <v>70</v>
      </c>
      <c r="B17" s="2">
        <f>B3</f>
        <v>31.28</v>
      </c>
      <c r="C17" s="2" t="s">
        <v>2</v>
      </c>
      <c r="K17" s="2" t="s">
        <v>10</v>
      </c>
      <c r="M17" s="2" t="s">
        <v>18</v>
      </c>
      <c r="O17" s="2" t="s">
        <v>68</v>
      </c>
    </row>
    <row r="18" spans="1:12" ht="12">
      <c r="A18" s="2" t="s">
        <v>24</v>
      </c>
      <c r="B18" s="13">
        <f>(101.3/760)*EXP(18.3036-3816.44/((B17+273.15)-46.13))</f>
        <v>4.540991446986843</v>
      </c>
      <c r="C18" s="2" t="s">
        <v>13</v>
      </c>
      <c r="K18" s="2" t="s">
        <v>22</v>
      </c>
      <c r="L18" s="2" t="s">
        <v>23</v>
      </c>
    </row>
    <row r="19" spans="11:16" ht="12">
      <c r="K19" s="2">
        <v>36</v>
      </c>
      <c r="L19" s="2">
        <v>0</v>
      </c>
      <c r="M19" s="2">
        <v>31</v>
      </c>
      <c r="N19" s="2">
        <v>228.3</v>
      </c>
      <c r="O19" s="2">
        <v>30</v>
      </c>
      <c r="P19" s="2">
        <f>L21+N20</f>
        <v>87.69999999999999</v>
      </c>
    </row>
    <row r="20" spans="11:16" ht="12">
      <c r="K20" s="2">
        <v>32</v>
      </c>
      <c r="L20" s="2">
        <v>-52.6</v>
      </c>
      <c r="M20" s="2">
        <v>30</v>
      </c>
      <c r="N20" s="2">
        <v>166.6</v>
      </c>
      <c r="O20" s="2">
        <v>28</v>
      </c>
      <c r="P20" s="2">
        <f>L22+N22</f>
        <v>-54.1</v>
      </c>
    </row>
    <row r="21" spans="1:14" ht="12">
      <c r="A21" s="2" t="s">
        <v>29</v>
      </c>
      <c r="B21" s="5">
        <v>2.88E-05</v>
      </c>
      <c r="C21" s="2" t="s">
        <v>9</v>
      </c>
      <c r="K21" s="2">
        <v>30</v>
      </c>
      <c r="L21" s="2">
        <v>-78.9</v>
      </c>
      <c r="M21" s="2">
        <v>29</v>
      </c>
      <c r="N21" s="2">
        <v>107.6</v>
      </c>
    </row>
    <row r="22" spans="1:14" ht="12">
      <c r="A22" s="2" t="s">
        <v>30</v>
      </c>
      <c r="B22" s="5">
        <v>0.008314</v>
      </c>
      <c r="C22" s="2" t="s">
        <v>31</v>
      </c>
      <c r="K22" s="2">
        <v>28</v>
      </c>
      <c r="L22" s="2">
        <v>-105.2</v>
      </c>
      <c r="M22" s="2">
        <v>28</v>
      </c>
      <c r="N22" s="2">
        <v>51.1</v>
      </c>
    </row>
    <row r="23" spans="1:12" ht="12">
      <c r="A23" s="2" t="s">
        <v>15</v>
      </c>
      <c r="B23" s="2">
        <f>(B21/B7)*(1/B22/(B17+273.15))*(B18-B15)</f>
        <v>0.005627633345436651</v>
      </c>
      <c r="C23" s="2" t="s">
        <v>16</v>
      </c>
      <c r="K23" s="2">
        <v>26</v>
      </c>
      <c r="L23" s="2">
        <v>-131.5</v>
      </c>
    </row>
    <row r="24" spans="1:3" ht="12">
      <c r="A24" s="2" t="s">
        <v>21</v>
      </c>
      <c r="B24" s="2">
        <v>43720</v>
      </c>
      <c r="C24" s="2" t="s">
        <v>17</v>
      </c>
    </row>
    <row r="25" spans="1:3" ht="12">
      <c r="A25" s="2" t="s">
        <v>32</v>
      </c>
      <c r="B25" s="12">
        <f>B24*B23</f>
        <v>246.04012986249037</v>
      </c>
      <c r="C25" s="2" t="s">
        <v>5</v>
      </c>
    </row>
    <row r="26" ht="12">
      <c r="B26" s="2">
        <f>B8+B25</f>
        <v>183.9721298624904</v>
      </c>
    </row>
    <row r="27" ht="12">
      <c r="A27" s="2" t="s">
        <v>61</v>
      </c>
    </row>
    <row r="28" spans="1:3" ht="12">
      <c r="A28" s="2" t="s">
        <v>59</v>
      </c>
      <c r="B28" s="2">
        <v>0.0002</v>
      </c>
      <c r="C28" s="2" t="s">
        <v>58</v>
      </c>
    </row>
    <row r="29" spans="1:3" ht="12">
      <c r="A29" s="2" t="s">
        <v>60</v>
      </c>
      <c r="B29" s="2">
        <v>0.6</v>
      </c>
      <c r="C29" s="2" t="s">
        <v>72</v>
      </c>
    </row>
    <row r="30" spans="1:3" ht="12">
      <c r="A30" s="2" t="s">
        <v>62</v>
      </c>
      <c r="B30" s="2">
        <v>0.004</v>
      </c>
      <c r="C30" s="2" t="s">
        <v>58</v>
      </c>
    </row>
    <row r="31" spans="1:3" ht="12">
      <c r="A31" s="2" t="s">
        <v>63</v>
      </c>
      <c r="B31" s="2">
        <v>0.21</v>
      </c>
      <c r="C31" s="2" t="s">
        <v>72</v>
      </c>
    </row>
    <row r="32" spans="1:3" ht="12">
      <c r="A32" s="2" t="s">
        <v>64</v>
      </c>
      <c r="B32" s="2">
        <v>36</v>
      </c>
      <c r="C32" s="2" t="s">
        <v>2</v>
      </c>
    </row>
    <row r="33" spans="1:3" ht="12">
      <c r="A33" s="2" t="s">
        <v>69</v>
      </c>
      <c r="B33" s="16">
        <f>(B32*B31+B3*B29)/(B29+B31)</f>
        <v>32.50370370370371</v>
      </c>
      <c r="C33" s="2" t="s">
        <v>2</v>
      </c>
    </row>
    <row r="34" spans="1:2" ht="12">
      <c r="A34" s="2" t="s">
        <v>65</v>
      </c>
      <c r="B34" s="2">
        <f>B31*(B32-B33)/B30</f>
        <v>183.55555555555537</v>
      </c>
    </row>
    <row r="35" ht="12">
      <c r="B35" s="2">
        <f>B29*(B33-B3)/B30</f>
        <v>183.55555555555583</v>
      </c>
    </row>
    <row r="36" ht="14.25">
      <c r="I36" s="10"/>
    </row>
    <row r="37" ht="12"/>
    <row r="38" spans="7:10" ht="14.25">
      <c r="G38" s="15"/>
      <c r="H38" s="6"/>
      <c r="I38" s="6"/>
      <c r="J38" s="6"/>
    </row>
    <row r="39" spans="1:10" ht="14.25">
      <c r="A39" s="6"/>
      <c r="B39" s="6"/>
      <c r="C39" s="6"/>
      <c r="D39" s="7"/>
      <c r="E39" s="7"/>
      <c r="F39" s="8"/>
      <c r="G39" s="15"/>
      <c r="H39" s="9"/>
      <c r="I39" s="10"/>
      <c r="J39" s="10"/>
    </row>
    <row r="40" spans="1:10" ht="14.25">
      <c r="A40" s="6"/>
      <c r="B40" s="6"/>
      <c r="C40" s="6"/>
      <c r="D40" s="7"/>
      <c r="E40" s="7"/>
      <c r="F40" s="8"/>
      <c r="G40" s="15"/>
      <c r="H40" s="9"/>
      <c r="I40" s="10"/>
      <c r="J40" s="10"/>
    </row>
    <row r="47" ht="12">
      <c r="B47" s="2">
        <f>0.0263*(36-31.3)/0.002</f>
        <v>61.80499999999999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2009-02-08T05:37:49Z</dcterms:modified>
  <cp:category/>
  <cp:version/>
  <cp:contentType/>
  <cp:contentStatus/>
</cp:coreProperties>
</file>